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6665" windowHeight="10035" tabRatio="346"/>
  </bookViews>
  <sheets>
    <sheet name="Rule of Twelfths" sheetId="1" r:id="rId1"/>
  </sheets>
  <calcPr calcId="125725"/>
</workbook>
</file>

<file path=xl/calcChain.xml><?xml version="1.0" encoding="utf-8"?>
<calcChain xmlns="http://schemas.openxmlformats.org/spreadsheetml/2006/main">
  <c r="AL21" i="1"/>
  <c r="AM18"/>
  <c r="AL18"/>
  <c r="AL15"/>
  <c r="AL14"/>
  <c r="AL13"/>
  <c r="AL12"/>
  <c r="AL11"/>
  <c r="AL10"/>
  <c r="AI9"/>
  <c r="AL19" l="1"/>
  <c r="T6"/>
  <c r="AH9" s="1"/>
  <c r="V10"/>
  <c r="BK10" s="1"/>
  <c r="BY10" s="1"/>
  <c r="BG30"/>
  <c r="AX26"/>
  <c r="AW26"/>
  <c r="AW30"/>
  <c r="BQ3" s="1"/>
  <c r="CL10"/>
  <c r="CK10"/>
  <c r="CL9"/>
  <c r="CK9"/>
  <c r="CO10"/>
  <c r="CO9"/>
  <c r="CM9" l="1"/>
  <c r="CM19" s="1"/>
  <c r="BP11"/>
  <c r="CA11" s="1"/>
  <c r="BP13"/>
  <c r="CA13" s="1"/>
  <c r="BP15"/>
  <c r="CA15" s="1"/>
  <c r="BP10"/>
  <c r="CA10" s="1"/>
  <c r="BP12"/>
  <c r="CA12" s="1"/>
  <c r="BP14"/>
  <c r="CA14" s="1"/>
  <c r="BR3"/>
  <c r="AY26"/>
  <c r="CM10"/>
  <c r="CL19" s="1"/>
  <c r="CO12"/>
  <c r="CO13" s="1"/>
  <c r="G16" s="1"/>
  <c r="CL20" l="1"/>
  <c r="CM20"/>
  <c r="CM21" s="1"/>
  <c r="BC10"/>
  <c r="S8"/>
  <c r="Q6"/>
  <c r="T7"/>
  <c r="AH15" s="1"/>
  <c r="BI31"/>
  <c r="AY17"/>
  <c r="BF10"/>
  <c r="CB10"/>
  <c r="BB23"/>
  <c r="CM15"/>
  <c r="T10"/>
  <c r="W10" s="1"/>
  <c r="V11" s="1"/>
  <c r="BK11" s="1"/>
  <c r="BY11" s="1"/>
  <c r="CB11" s="1"/>
  <c r="S14"/>
  <c r="S12"/>
  <c r="S10"/>
  <c r="S15"/>
  <c r="S13"/>
  <c r="S11"/>
  <c r="T11" s="1"/>
  <c r="W11" s="1"/>
  <c r="V12" s="1"/>
  <c r="BK12" s="1"/>
  <c r="BY12" s="1"/>
  <c r="CB12" s="1"/>
  <c r="G15"/>
  <c r="CL21" l="1"/>
  <c r="CL22" s="1"/>
  <c r="D14" s="1"/>
  <c r="BD10"/>
  <c r="BA26"/>
  <c r="BB10"/>
  <c r="BF11"/>
  <c r="CM16"/>
  <c r="BL11"/>
  <c r="AI11" s="1"/>
  <c r="BL10"/>
  <c r="AI10" s="1"/>
  <c r="CN15"/>
  <c r="E18" s="1"/>
  <c r="CO15"/>
  <c r="F19" s="1"/>
  <c r="F20" s="1"/>
  <c r="T12"/>
  <c r="W12" s="1"/>
  <c r="V13" s="1"/>
  <c r="BK13" s="1"/>
  <c r="BY13" s="1"/>
  <c r="CB13" s="1"/>
  <c r="BC11" l="1"/>
  <c r="AK9"/>
  <c r="AJ9" s="1"/>
  <c r="U10" s="1"/>
  <c r="BC12"/>
  <c r="BG10"/>
  <c r="BF12"/>
  <c r="BE10"/>
  <c r="BD11"/>
  <c r="BE11" s="1"/>
  <c r="BA11"/>
  <c r="AW10"/>
  <c r="AK10" s="1"/>
  <c r="CF21"/>
  <c r="BU21"/>
  <c r="F18"/>
  <c r="BR11"/>
  <c r="BZ11"/>
  <c r="CC11" s="1"/>
  <c r="BR10"/>
  <c r="BZ10"/>
  <c r="CC10" s="1"/>
  <c r="BQ10"/>
  <c r="BQ11"/>
  <c r="BL12"/>
  <c r="AI12" s="1"/>
  <c r="T13"/>
  <c r="W13" s="1"/>
  <c r="V14" s="1"/>
  <c r="BK14" s="1"/>
  <c r="BY14" s="1"/>
  <c r="CB14" s="1"/>
  <c r="AJ10" l="1"/>
  <c r="X10" s="1"/>
  <c r="BC13"/>
  <c r="AW11"/>
  <c r="AK11" s="1"/>
  <c r="AJ11" s="1"/>
  <c r="BB11"/>
  <c r="BG11"/>
  <c r="BF13"/>
  <c r="BD12"/>
  <c r="BE12" s="1"/>
  <c r="BA12"/>
  <c r="AX10"/>
  <c r="AY10" s="1"/>
  <c r="BR12"/>
  <c r="BZ12"/>
  <c r="CC12" s="1"/>
  <c r="BS10"/>
  <c r="BS11"/>
  <c r="BU11" s="1"/>
  <c r="BQ12"/>
  <c r="BM11"/>
  <c r="BM10"/>
  <c r="BL13"/>
  <c r="AI13" s="1"/>
  <c r="T14"/>
  <c r="W14" s="1"/>
  <c r="V15" s="1"/>
  <c r="BK15" s="1"/>
  <c r="BY15" s="1"/>
  <c r="CB15" s="1"/>
  <c r="U11" l="1"/>
  <c r="U12"/>
  <c r="X11"/>
  <c r="AW12"/>
  <c r="AK12" s="1"/>
  <c r="AJ12" s="1"/>
  <c r="BC14"/>
  <c r="BV10"/>
  <c r="CD10" s="1"/>
  <c r="CG10" s="1"/>
  <c r="BB12"/>
  <c r="BG12"/>
  <c r="BF14"/>
  <c r="BD13"/>
  <c r="BE13" s="1"/>
  <c r="BA13"/>
  <c r="AZ10"/>
  <c r="BR13"/>
  <c r="BZ13"/>
  <c r="CC13" s="1"/>
  <c r="BV11"/>
  <c r="CD11" s="1"/>
  <c r="BT10"/>
  <c r="BT11"/>
  <c r="BU10"/>
  <c r="BS12"/>
  <c r="BQ13"/>
  <c r="BM12"/>
  <c r="BL14"/>
  <c r="AI14" s="1"/>
  <c r="T15"/>
  <c r="W15" s="1"/>
  <c r="V16" s="1"/>
  <c r="BK16" s="1"/>
  <c r="BY16" s="1"/>
  <c r="U13" l="1"/>
  <c r="X12"/>
  <c r="CE10"/>
  <c r="CF10"/>
  <c r="AW13"/>
  <c r="AK13" s="1"/>
  <c r="AJ13" s="1"/>
  <c r="BC15"/>
  <c r="BB13"/>
  <c r="BG13"/>
  <c r="BF15"/>
  <c r="BD15"/>
  <c r="BE15" s="1"/>
  <c r="BD14"/>
  <c r="BE14" s="1"/>
  <c r="BA14"/>
  <c r="CE11"/>
  <c r="CG11"/>
  <c r="CF11"/>
  <c r="BR14"/>
  <c r="BZ14"/>
  <c r="CC14" s="1"/>
  <c r="BT12"/>
  <c r="BU12"/>
  <c r="BV12"/>
  <c r="CD12" s="1"/>
  <c r="BS13"/>
  <c r="BQ14"/>
  <c r="BM13"/>
  <c r="BL15"/>
  <c r="AI15" s="1"/>
  <c r="U14" l="1"/>
  <c r="X13"/>
  <c r="AW14"/>
  <c r="AK14" s="1"/>
  <c r="AJ14" s="1"/>
  <c r="BB14"/>
  <c r="BG14"/>
  <c r="BA15"/>
  <c r="BR15"/>
  <c r="BZ15"/>
  <c r="CC15" s="1"/>
  <c r="CG12"/>
  <c r="CF12"/>
  <c r="CE12"/>
  <c r="BU13"/>
  <c r="BV13"/>
  <c r="CD13" s="1"/>
  <c r="BT13"/>
  <c r="BS14"/>
  <c r="BM14"/>
  <c r="BQ15"/>
  <c r="BI10"/>
  <c r="X14" l="1"/>
  <c r="U15"/>
  <c r="AW15"/>
  <c r="AK15" s="1"/>
  <c r="AJ15" s="1"/>
  <c r="X15" s="1"/>
  <c r="U16" s="1"/>
  <c r="BB15"/>
  <c r="BG15"/>
  <c r="CE13"/>
  <c r="CG13"/>
  <c r="CF13"/>
  <c r="BU14"/>
  <c r="BV14"/>
  <c r="CD14" s="1"/>
  <c r="BT14"/>
  <c r="BS15"/>
  <c r="BM15"/>
  <c r="AX11"/>
  <c r="AY11" s="1"/>
  <c r="BN10"/>
  <c r="BO10"/>
  <c r="BJ10"/>
  <c r="CG14" l="1"/>
  <c r="CF14"/>
  <c r="CE14"/>
  <c r="BU15"/>
  <c r="BU16" s="1"/>
  <c r="BU26" s="1"/>
  <c r="BV15"/>
  <c r="BT15"/>
  <c r="AZ11"/>
  <c r="BI15"/>
  <c r="BJ15" s="1"/>
  <c r="AX15"/>
  <c r="AZ15" s="1"/>
  <c r="BI14"/>
  <c r="AX14"/>
  <c r="AZ14" s="1"/>
  <c r="BI13"/>
  <c r="BJ13" s="1"/>
  <c r="AX13"/>
  <c r="AZ13" s="1"/>
  <c r="AX12"/>
  <c r="AZ12" s="1"/>
  <c r="BV16" l="1"/>
  <c r="BU24" s="1"/>
  <c r="BU27" s="1"/>
  <c r="CD15"/>
  <c r="BU29"/>
  <c r="BV29" s="1"/>
  <c r="BT16"/>
  <c r="BU23" s="1"/>
  <c r="BJ14"/>
  <c r="BN14"/>
  <c r="BO14"/>
  <c r="AY12"/>
  <c r="BN15"/>
  <c r="BN13"/>
  <c r="BO15"/>
  <c r="BO13"/>
  <c r="AY13"/>
  <c r="AY14"/>
  <c r="AY15"/>
  <c r="CG15" l="1"/>
  <c r="CF15"/>
  <c r="CF16" s="1"/>
  <c r="CF26" s="1"/>
  <c r="CE15"/>
  <c r="CE16" s="1"/>
  <c r="CF23" s="1"/>
  <c r="BU30"/>
  <c r="BU31" s="1"/>
  <c r="CG16"/>
  <c r="CF24" s="1"/>
  <c r="CF27" l="1"/>
  <c r="CF29" s="1"/>
  <c r="CF30" l="1"/>
  <c r="CF31" s="1"/>
  <c r="BB31" s="1"/>
  <c r="E31" s="1"/>
  <c r="CG29"/>
  <c r="BI12"/>
  <c r="BJ12" s="1"/>
  <c r="BI11"/>
  <c r="BN11" s="1"/>
  <c r="BB32" l="1"/>
  <c r="AW31" s="1"/>
  <c r="BO12"/>
  <c r="BO11"/>
  <c r="BJ11"/>
  <c r="BJ16" s="1"/>
  <c r="BA27" s="1"/>
  <c r="BA29" s="1"/>
  <c r="BN12"/>
  <c r="BN16" s="1"/>
  <c r="BJ24" s="1"/>
  <c r="BG32" l="1"/>
  <c r="AX31" s="1"/>
  <c r="AY27"/>
  <c r="BO16"/>
  <c r="BJ26" s="1"/>
  <c r="BJ27" s="1"/>
  <c r="BJ29" l="1"/>
  <c r="BK29" s="1"/>
  <c r="E27" s="1"/>
</calcChain>
</file>

<file path=xl/sharedStrings.xml><?xml version="1.0" encoding="utf-8"?>
<sst xmlns="http://schemas.openxmlformats.org/spreadsheetml/2006/main" count="200" uniqueCount="129">
  <si>
    <t>m</t>
  </si>
  <si>
    <t>Range</t>
  </si>
  <si>
    <t>Twelfths</t>
  </si>
  <si>
    <t>Time</t>
  </si>
  <si>
    <t>Hr</t>
  </si>
  <si>
    <t>Min</t>
  </si>
  <si>
    <r>
      <rPr>
        <b/>
        <sz val="11"/>
        <color theme="1"/>
        <rFont val="Calibri"/>
        <family val="2"/>
        <scheme val="minor"/>
      </rPr>
      <t>Earlier</t>
    </r>
    <r>
      <rPr>
        <sz val="11"/>
        <color theme="1"/>
        <rFont val="Calibri"/>
        <family val="2"/>
        <scheme val="minor"/>
      </rPr>
      <t xml:space="preserve"> tide data</t>
    </r>
  </si>
  <si>
    <r>
      <rPr>
        <b/>
        <sz val="11"/>
        <color theme="1"/>
        <rFont val="Calibri"/>
        <family val="2"/>
        <scheme val="minor"/>
      </rPr>
      <t>Later</t>
    </r>
    <r>
      <rPr>
        <sz val="11"/>
        <color theme="1"/>
        <rFont val="Calibri"/>
        <family val="2"/>
        <scheme val="minor"/>
      </rPr>
      <t xml:space="preserve"> tide data</t>
    </r>
  </si>
  <si>
    <t>Tide Data</t>
  </si>
  <si>
    <t>1/12th range</t>
  </si>
  <si>
    <t>Ht</t>
  </si>
  <si>
    <t>Duration</t>
  </si>
  <si>
    <t>1/6th duration</t>
  </si>
  <si>
    <t>Total</t>
  </si>
  <si>
    <t>In Period</t>
  </si>
  <si>
    <t>Period</t>
  </si>
  <si>
    <t>At end of period</t>
  </si>
  <si>
    <t>Decimal</t>
  </si>
  <si>
    <t>Trunc</t>
  </si>
  <si>
    <t>Mins</t>
  </si>
  <si>
    <t>min</t>
  </si>
  <si>
    <t>&gt;2400?</t>
  </si>
  <si>
    <t>Ht of tide at end of period</t>
  </si>
  <si>
    <t>Time at end of period</t>
  </si>
  <si>
    <t>Interpolation</t>
  </si>
  <si>
    <t>Time for a particular Ht</t>
  </si>
  <si>
    <t>Ht of tide at a particular time</t>
  </si>
  <si>
    <t>Period test</t>
  </si>
  <si>
    <t>Time elapsed</t>
  </si>
  <si>
    <t>Within?</t>
  </si>
  <si>
    <t>After start of period?</t>
  </si>
  <si>
    <t>After end of period?</t>
  </si>
  <si>
    <t>Period Flag</t>
  </si>
  <si>
    <t>Ht at end</t>
  </si>
  <si>
    <t>Ht at Start</t>
  </si>
  <si>
    <t>Difference</t>
  </si>
  <si>
    <t>Time elapsed to start</t>
  </si>
  <si>
    <r>
      <t xml:space="preserve">Must be </t>
    </r>
    <r>
      <rPr>
        <b/>
        <sz val="11"/>
        <color theme="1"/>
        <rFont val="Calibri"/>
        <family val="2"/>
        <scheme val="minor"/>
      </rPr>
      <t>within</t>
    </r>
    <r>
      <rPr>
        <sz val="11"/>
        <color theme="1"/>
        <rFont val="Calibri"/>
        <family val="2"/>
        <scheme val="minor"/>
      </rPr>
      <t xml:space="preserve"> times above!</t>
    </r>
  </si>
  <si>
    <t>Over midnight check?</t>
  </si>
  <si>
    <r>
      <t xml:space="preserve">Must be </t>
    </r>
    <r>
      <rPr>
        <b/>
        <sz val="11"/>
        <color theme="1"/>
        <rFont val="Calibri"/>
        <family val="2"/>
        <scheme val="minor"/>
      </rPr>
      <t>within</t>
    </r>
    <r>
      <rPr>
        <sz val="11"/>
        <color theme="1"/>
        <rFont val="Calibri"/>
        <family val="2"/>
        <scheme val="minor"/>
      </rPr>
      <t xml:space="preserve"> heights above!</t>
    </r>
  </si>
  <si>
    <t>Depth Test</t>
  </si>
  <si>
    <t>Rem</t>
  </si>
  <si>
    <t>Target Ht</t>
  </si>
  <si>
    <t>Diff from start tide</t>
  </si>
  <si>
    <t>Flood</t>
  </si>
  <si>
    <t>After period start ht?</t>
  </si>
  <si>
    <t>After period end ht?</t>
  </si>
  <si>
    <t>Diff</t>
  </si>
  <si>
    <t>Time Inr</t>
  </si>
  <si>
    <t>Ht diff in period</t>
  </si>
  <si>
    <t>Start Ht</t>
  </si>
  <si>
    <t>Actual time</t>
  </si>
  <si>
    <t>Ht of tide at start of period</t>
  </si>
  <si>
    <t>Time at start of period</t>
  </si>
  <si>
    <t>Elapsed time to start</t>
  </si>
  <si>
    <t>Ht Diff in period</t>
  </si>
  <si>
    <t>Period beginTime from St</t>
  </si>
  <si>
    <t>Diff Traget Ht and start Ht</t>
  </si>
  <si>
    <t>Time to Add</t>
  </si>
  <si>
    <t>Elapsed time from start</t>
  </si>
  <si>
    <t>Ebb</t>
  </si>
  <si>
    <t>Ht at End</t>
  </si>
  <si>
    <t>Proprtion of Tim/Ht Diff is then</t>
  </si>
  <si>
    <t>Proprtion of Tim?/Ht Diff is then</t>
  </si>
  <si>
    <t>=</t>
  </si>
  <si>
    <t>SailSkills.co.uk</t>
  </si>
  <si>
    <t xml:space="preserve">© Phil Joy 2010  </t>
  </si>
  <si>
    <t>enquiries@sailskills.co.uk</t>
  </si>
  <si>
    <t>www.sailskills.co.uk</t>
  </si>
  <si>
    <t>The most common way is to use the rule is over a 6-hour period.  However, in some parts of the world, the rule is used over the entire period between HW and LW.   To allow this, both HW and LW times must be entered to use the sheet.  If it is desired to use it over the conventional 6 hours, simply make the second time entered 6 hours later than the first.</t>
  </si>
  <si>
    <t>Next down and across</t>
  </si>
  <si>
    <t>Testing</t>
  </si>
  <si>
    <t>Period end time</t>
  </si>
  <si>
    <t>Period end time (less 24hrs)</t>
  </si>
  <si>
    <t>Period start time</t>
  </si>
  <si>
    <t>Period start time (less 24hrs)</t>
  </si>
  <si>
    <t>Target time</t>
  </si>
  <si>
    <t>Interp of ht</t>
  </si>
  <si>
    <t>Ht at start of period</t>
  </si>
  <si>
    <t>Ht at end of period</t>
  </si>
  <si>
    <t>Elapsed time since tide start</t>
  </si>
  <si>
    <t>Ht count  at end of period</t>
  </si>
  <si>
    <t>HT count at start of period</t>
  </si>
  <si>
    <t>Elapsed time from tide start</t>
  </si>
  <si>
    <t>how far time is within period from start</t>
  </si>
  <si>
    <t>start time</t>
  </si>
  <si>
    <t>Elapsed time since tide start to target time</t>
  </si>
  <si>
    <t>Correction for zero result</t>
  </si>
  <si>
    <t>In some parts of the world, the rule of twelfths is worked to .01m - hence the level of accuracy!</t>
  </si>
  <si>
    <t>Diff Target Ht and start Ht</t>
  </si>
  <si>
    <t>Hrs</t>
  </si>
  <si>
    <t>mins</t>
  </si>
  <si>
    <t>Version</t>
  </si>
  <si>
    <t>Amendment</t>
  </si>
  <si>
    <t>Data shown from</t>
  </si>
  <si>
    <t>towards</t>
  </si>
  <si>
    <t>Ver 1.02</t>
  </si>
  <si>
    <t>Changes to data input so that LW and HW are not visible to the right of the data.  This to avoid confusion. Also added "Working from LW to HW" and whether Tide is flood or Ebb</t>
  </si>
  <si>
    <t>Data for graph</t>
  </si>
  <si>
    <t>Start</t>
  </si>
  <si>
    <t>Convert factor</t>
  </si>
  <si>
    <t>End</t>
  </si>
  <si>
    <t>Graph added, time cells converted to proper time format (workings left untouched</t>
  </si>
  <si>
    <t>Ht (m)</t>
  </si>
  <si>
    <t>Start by entering tide times and heights in the white boxes at left</t>
  </si>
  <si>
    <t>Enter tide data in the white boxes</t>
  </si>
  <si>
    <t xml:space="preserve">To use over six hrs just ensure the second time is 6 hrs later than the first.  Example, you wish to work in the six hrs before HW which is at 12:15.  Enter the time of HW-6       (12:15 - 6 = 06:15) in the "earlier" boxes, and the time of HW in the "later" boxes. </t>
  </si>
  <si>
    <t>May be used  over the full period between LW and HW or over (the more usual)  6 hrs.</t>
  </si>
  <si>
    <t>These results are subject to small rounding errors, usually less than 1 min or .01m.  The interpolation method assumes the tidal ht to change uniformly in each portion of the tide.  This is the usual assumption.</t>
  </si>
  <si>
    <t>As YBW -----99</t>
  </si>
  <si>
    <t>Test for interpolation</t>
  </si>
  <si>
    <t>Caution for data entry (is it right ordfer?)</t>
  </si>
  <si>
    <t>Corrcn for start &gt;12</t>
  </si>
  <si>
    <t>error message</t>
  </si>
  <si>
    <t>Earlier tide data</t>
  </si>
  <si>
    <t>Later tide data</t>
  </si>
  <si>
    <t>hr</t>
  </si>
  <si>
    <t>zero means no number entered</t>
  </si>
  <si>
    <t>A value other than zero=number</t>
  </si>
  <si>
    <t>IsNUMBER Time?</t>
  </si>
  <si>
    <t>IsNUMBER Ht?</t>
  </si>
  <si>
    <t>Conversions to apply rule of twelfths</t>
  </si>
  <si>
    <t>Results From Applying Rule of Twelfths</t>
  </si>
  <si>
    <r>
      <t xml:space="preserve">To find </t>
    </r>
    <r>
      <rPr>
        <b/>
        <sz val="11"/>
        <color theme="1"/>
        <rFont val="Calibri"/>
        <family val="2"/>
        <scheme val="minor"/>
      </rPr>
      <t xml:space="preserve">Ht of tide </t>
    </r>
    <r>
      <rPr>
        <sz val="11"/>
        <color theme="1"/>
        <rFont val="Calibri"/>
        <family val="2"/>
        <scheme val="minor"/>
      </rPr>
      <t>at a particular time, enter time in white boxes</t>
    </r>
  </si>
  <si>
    <r>
      <t xml:space="preserve">To find </t>
    </r>
    <r>
      <rPr>
        <b/>
        <sz val="11"/>
        <color theme="1"/>
        <rFont val="Calibri"/>
        <family val="2"/>
        <scheme val="minor"/>
      </rPr>
      <t>time</t>
    </r>
    <r>
      <rPr>
        <sz val="11"/>
        <color theme="1"/>
        <rFont val="Calibri"/>
        <family val="2"/>
        <scheme val="minor"/>
      </rPr>
      <t xml:space="preserve"> tide will be a particular Ht, enter ht in white box</t>
    </r>
  </si>
  <si>
    <t>This sheet has been extensively tested, but please email with any suggestions or glitches.  It must not be used for navigation.  Use at your own risk.</t>
  </si>
  <si>
    <t>This sheet is provided to help check workings when using the rule of twelfths at to find intermediate times or heights.  Simply enter data in the white boxes.</t>
  </si>
  <si>
    <t>You may freely distribute the sheet, but only in its original form please.</t>
  </si>
  <si>
    <t>Rule of Twelfths Tide Interpolation Spreadsheet</t>
  </si>
</sst>
</file>

<file path=xl/styles.xml><?xml version="1.0" encoding="utf-8"?>
<styleSheet xmlns="http://schemas.openxmlformats.org/spreadsheetml/2006/main">
  <numFmts count="2">
    <numFmt numFmtId="164" formatCode="0.000"/>
    <numFmt numFmtId="165" formatCode="dd/mm/yy;@"/>
  </numFmts>
  <fonts count="13">
    <font>
      <sz val="11"/>
      <color theme="1"/>
      <name val="Calibri"/>
      <family val="2"/>
      <scheme val="minor"/>
    </font>
    <font>
      <b/>
      <sz val="11"/>
      <color theme="1"/>
      <name val="Calibri"/>
      <family val="2"/>
      <scheme val="minor"/>
    </font>
    <font>
      <i/>
      <sz val="11"/>
      <color theme="3" tint="-0.249977111117893"/>
      <name val="Arial"/>
      <family val="2"/>
    </font>
    <font>
      <u/>
      <sz val="11"/>
      <color theme="10"/>
      <name val="Calibri"/>
      <family val="2"/>
    </font>
    <font>
      <i/>
      <sz val="20"/>
      <color theme="3" tint="-0.499984740745262"/>
      <name val="Verdana"/>
      <family val="2"/>
    </font>
    <font>
      <sz val="8"/>
      <color theme="1"/>
      <name val="Calibri"/>
      <family val="2"/>
      <scheme val="minor"/>
    </font>
    <font>
      <sz val="11"/>
      <color rgb="FFDBDBE7"/>
      <name val="Calibri"/>
      <family val="2"/>
      <scheme val="minor"/>
    </font>
    <font>
      <sz val="11"/>
      <color rgb="FF9C6500"/>
      <name val="Calibri"/>
      <family val="2"/>
      <scheme val="minor"/>
    </font>
    <font>
      <i/>
      <sz val="8"/>
      <color theme="1"/>
      <name val="Calibri"/>
      <family val="2"/>
      <scheme val="minor"/>
    </font>
    <font>
      <sz val="11"/>
      <color rgb="FF006100"/>
      <name val="Calibri"/>
      <family val="2"/>
      <scheme val="minor"/>
    </font>
    <font>
      <sz val="11"/>
      <color rgb="FF9C0006"/>
      <name val="Calibri"/>
      <family val="2"/>
      <scheme val="minor"/>
    </font>
    <font>
      <b/>
      <sz val="11"/>
      <color rgb="FFFF0000"/>
      <name val="Calibri"/>
      <family val="2"/>
      <scheme val="minor"/>
    </font>
    <font>
      <sz val="11"/>
      <color rgb="FF8787AF"/>
      <name val="Calibri"/>
      <family val="2"/>
      <scheme val="minor"/>
    </font>
  </fonts>
  <fills count="10">
    <fill>
      <patternFill patternType="none"/>
    </fill>
    <fill>
      <patternFill patternType="gray125"/>
    </fill>
    <fill>
      <patternFill patternType="solid">
        <fgColor rgb="FFDBDBE7"/>
        <bgColor indexed="64"/>
      </patternFill>
    </fill>
    <fill>
      <patternFill patternType="solid">
        <fgColor rgb="FFE8E8F0"/>
        <bgColor indexed="64"/>
      </patternFill>
    </fill>
    <fill>
      <patternFill patternType="solid">
        <fgColor rgb="FFC1C1D5"/>
        <bgColor indexed="64"/>
      </patternFill>
    </fill>
    <fill>
      <patternFill patternType="solid">
        <fgColor theme="3" tint="-0.249977111117893"/>
        <bgColor indexed="64"/>
      </patternFill>
    </fill>
    <fill>
      <patternFill patternType="solid">
        <fgColor rgb="FFFFEB9C"/>
      </patternFill>
    </fill>
    <fill>
      <patternFill patternType="solid">
        <fgColor rgb="FFFFFF00"/>
        <bgColor indexed="64"/>
      </patternFill>
    </fill>
    <fill>
      <patternFill patternType="solid">
        <fgColor rgb="FFC6EFCE"/>
      </patternFill>
    </fill>
    <fill>
      <patternFill patternType="solid">
        <fgColor rgb="FFFFC7CE"/>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diagonal/>
    </border>
    <border>
      <left style="medium">
        <color indexed="64"/>
      </left>
      <right/>
      <top style="medium">
        <color indexed="64"/>
      </top>
      <bottom style="medium">
        <color indexed="64"/>
      </bottom>
      <diagonal/>
    </border>
    <border>
      <left style="thin">
        <color auto="1"/>
      </left>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medium">
        <color indexed="64"/>
      </bottom>
      <diagonal/>
    </border>
    <border>
      <left style="thin">
        <color auto="1"/>
      </left>
      <right/>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7" fillId="6"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cellStyleXfs>
  <cellXfs count="422">
    <xf numFmtId="0" fontId="0" fillId="0" borderId="0" xfId="0"/>
    <xf numFmtId="0" fontId="0" fillId="2" borderId="1" xfId="0" applyFont="1" applyFill="1" applyBorder="1" applyAlignment="1" applyProtection="1">
      <alignment vertical="center"/>
    </xf>
    <xf numFmtId="0" fontId="0" fillId="2" borderId="0" xfId="0" applyFont="1" applyFill="1" applyAlignment="1" applyProtection="1">
      <alignment vertical="center"/>
    </xf>
    <xf numFmtId="0" fontId="0" fillId="2" borderId="0" xfId="0" applyFont="1" applyFill="1" applyAlignment="1" applyProtection="1">
      <alignment horizontal="center" vertical="center"/>
    </xf>
    <xf numFmtId="0" fontId="0" fillId="2" borderId="1" xfId="0" applyFill="1" applyBorder="1" applyAlignment="1" applyProtection="1">
      <alignment vertical="center"/>
    </xf>
    <xf numFmtId="2" fontId="0" fillId="2" borderId="1" xfId="0" applyNumberFormat="1" applyFont="1" applyFill="1" applyBorder="1" applyAlignment="1" applyProtection="1">
      <alignment vertical="center"/>
    </xf>
    <xf numFmtId="0" fontId="0" fillId="2" borderId="5" xfId="0" applyFont="1" applyFill="1" applyBorder="1" applyAlignment="1" applyProtection="1">
      <alignment vertical="center"/>
    </xf>
    <xf numFmtId="0" fontId="0" fillId="2" borderId="6" xfId="0" applyFont="1" applyFill="1" applyBorder="1" applyAlignment="1" applyProtection="1">
      <alignment horizontal="center"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8" xfId="0" applyFont="1" applyFill="1" applyBorder="1" applyAlignment="1" applyProtection="1">
      <alignment vertical="center"/>
    </xf>
    <xf numFmtId="0" fontId="1" fillId="2" borderId="15" xfId="0" applyFont="1" applyFill="1" applyBorder="1" applyAlignment="1" applyProtection="1">
      <alignment vertical="center"/>
    </xf>
    <xf numFmtId="0" fontId="0" fillId="2" borderId="9"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xf>
    <xf numFmtId="0" fontId="0" fillId="2" borderId="1" xfId="0" quotePrefix="1" applyFill="1" applyBorder="1" applyAlignment="1" applyProtection="1">
      <alignment horizontal="center" vertical="center"/>
    </xf>
    <xf numFmtId="1" fontId="0" fillId="2" borderId="9" xfId="0" applyNumberFormat="1" applyFont="1" applyFill="1" applyBorder="1" applyAlignment="1" applyProtection="1">
      <alignment horizontal="center" vertical="center"/>
    </xf>
    <xf numFmtId="0" fontId="0" fillId="2" borderId="1" xfId="0" quotePrefix="1" applyFont="1" applyFill="1" applyBorder="1" applyAlignment="1" applyProtection="1">
      <alignment horizontal="center" vertical="center"/>
    </xf>
    <xf numFmtId="0" fontId="0" fillId="2" borderId="10" xfId="0" applyFont="1" applyFill="1" applyBorder="1" applyAlignment="1" applyProtection="1">
      <alignment vertical="center"/>
    </xf>
    <xf numFmtId="0" fontId="0" fillId="2" borderId="11" xfId="0" applyFont="1" applyFill="1" applyBorder="1" applyAlignment="1" applyProtection="1">
      <alignment horizontal="center" vertical="center"/>
    </xf>
    <xf numFmtId="0" fontId="0" fillId="2" borderId="11" xfId="0" applyFont="1" applyFill="1" applyBorder="1" applyAlignment="1" applyProtection="1">
      <alignment vertical="center"/>
    </xf>
    <xf numFmtId="0" fontId="0" fillId="2" borderId="12"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0" xfId="0" applyFont="1" applyFill="1" applyBorder="1" applyAlignment="1" applyProtection="1">
      <alignment horizontal="center" vertical="center" wrapText="1"/>
    </xf>
    <xf numFmtId="1" fontId="0" fillId="2" borderId="1" xfId="0" applyNumberFormat="1"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2" borderId="0" xfId="0" applyFont="1" applyFill="1" applyBorder="1" applyAlignment="1" applyProtection="1">
      <alignment horizontal="left" vertical="center"/>
    </xf>
    <xf numFmtId="0" fontId="0" fillId="2" borderId="2" xfId="0" applyFont="1" applyFill="1" applyBorder="1" applyAlignment="1" applyProtection="1">
      <alignment vertical="center"/>
    </xf>
    <xf numFmtId="0" fontId="0" fillId="2" borderId="9" xfId="0" applyFont="1" applyFill="1" applyBorder="1" applyAlignment="1" applyProtection="1">
      <alignment vertical="center"/>
    </xf>
    <xf numFmtId="2" fontId="0" fillId="2" borderId="1" xfId="0" applyNumberFormat="1" applyFill="1" applyBorder="1" applyAlignment="1" applyProtection="1">
      <alignment horizontal="right" vertical="center"/>
    </xf>
    <xf numFmtId="2" fontId="0" fillId="2" borderId="1" xfId="0" applyNumberFormat="1" applyFont="1" applyFill="1" applyBorder="1" applyAlignment="1" applyProtection="1">
      <alignment horizontal="right" vertical="center"/>
    </xf>
    <xf numFmtId="0" fontId="0" fillId="2" borderId="0" xfId="0" applyFont="1" applyFill="1" applyBorder="1" applyAlignment="1" applyProtection="1">
      <alignment horizontal="left" vertical="center" wrapText="1"/>
    </xf>
    <xf numFmtId="0" fontId="0" fillId="2" borderId="4" xfId="0" quotePrefix="1" applyFill="1" applyBorder="1" applyAlignment="1" applyProtection="1">
      <alignment horizontal="right" vertical="center"/>
    </xf>
    <xf numFmtId="0" fontId="0" fillId="2" borderId="17" xfId="0" applyFont="1" applyFill="1" applyBorder="1" applyAlignment="1" applyProtection="1">
      <alignment vertical="center"/>
    </xf>
    <xf numFmtId="0" fontId="0" fillId="2" borderId="38" xfId="0" applyFont="1" applyFill="1" applyBorder="1" applyAlignment="1" applyProtection="1">
      <alignment horizontal="left" vertical="center"/>
    </xf>
    <xf numFmtId="2" fontId="0" fillId="4" borderId="1" xfId="0" applyNumberFormat="1" applyFont="1" applyFill="1" applyBorder="1" applyAlignment="1" applyProtection="1">
      <alignment vertical="center"/>
    </xf>
    <xf numFmtId="0" fontId="1"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center" vertical="center"/>
    </xf>
    <xf numFmtId="0" fontId="0" fillId="2" borderId="6" xfId="0" applyFont="1" applyFill="1" applyBorder="1" applyAlignment="1" applyProtection="1">
      <alignment horizontal="left" vertical="center"/>
    </xf>
    <xf numFmtId="0" fontId="0" fillId="2" borderId="9" xfId="0" applyFont="1" applyFill="1" applyBorder="1" applyAlignment="1" applyProtection="1">
      <alignment horizontal="left" vertical="center"/>
    </xf>
    <xf numFmtId="0" fontId="0" fillId="2" borderId="11" xfId="0" applyFont="1" applyFill="1" applyBorder="1" applyAlignment="1" applyProtection="1">
      <alignment horizontal="left" vertical="center"/>
    </xf>
    <xf numFmtId="0" fontId="0" fillId="2" borderId="8" xfId="0" applyFont="1" applyFill="1" applyBorder="1" applyAlignment="1" applyProtection="1">
      <alignment horizontal="center" vertical="center"/>
    </xf>
    <xf numFmtId="0" fontId="0" fillId="2" borderId="8" xfId="0" applyFont="1" applyFill="1" applyBorder="1" applyAlignment="1" applyProtection="1">
      <alignment horizontal="center" vertical="center" wrapText="1"/>
    </xf>
    <xf numFmtId="0" fontId="0" fillId="2" borderId="6" xfId="0" applyFont="1" applyFill="1" applyBorder="1" applyAlignment="1" applyProtection="1">
      <alignment vertical="center" wrapText="1"/>
    </xf>
    <xf numFmtId="0" fontId="0" fillId="2" borderId="0" xfId="0" applyFont="1" applyFill="1" applyBorder="1" applyAlignment="1" applyProtection="1">
      <alignment vertical="center"/>
      <protection hidden="1"/>
    </xf>
    <xf numFmtId="0" fontId="0" fillId="2" borderId="0" xfId="0" applyFont="1" applyFill="1" applyBorder="1" applyAlignment="1" applyProtection="1">
      <alignment horizontal="center" vertical="center" wrapText="1"/>
      <protection hidden="1"/>
    </xf>
    <xf numFmtId="0" fontId="0" fillId="2" borderId="0" xfId="0" applyFont="1" applyFill="1" applyBorder="1" applyAlignment="1" applyProtection="1">
      <alignment horizontal="center" vertical="center"/>
      <protection hidden="1"/>
    </xf>
    <xf numFmtId="0" fontId="0" fillId="2" borderId="0" xfId="0" applyFont="1" applyFill="1" applyBorder="1" applyAlignment="1" applyProtection="1">
      <alignment horizontal="center"/>
      <protection hidden="1"/>
    </xf>
    <xf numFmtId="2" fontId="0" fillId="2" borderId="0" xfId="0" applyNumberFormat="1" applyFont="1" applyFill="1" applyBorder="1" applyAlignment="1" applyProtection="1">
      <alignment vertical="center"/>
      <protection hidden="1"/>
    </xf>
    <xf numFmtId="0" fontId="0" fillId="2" borderId="1" xfId="0" applyFont="1" applyFill="1" applyBorder="1" applyAlignment="1" applyProtection="1">
      <alignment vertical="center"/>
      <protection hidden="1"/>
    </xf>
    <xf numFmtId="0" fontId="0" fillId="2" borderId="1" xfId="0" applyFont="1" applyFill="1" applyBorder="1" applyAlignment="1" applyProtection="1">
      <alignment horizontal="left" vertical="center"/>
      <protection hidden="1"/>
    </xf>
    <xf numFmtId="0" fontId="0" fillId="2" borderId="1" xfId="0" applyFont="1" applyFill="1" applyBorder="1" applyAlignment="1" applyProtection="1">
      <alignment horizontal="center" vertical="center"/>
      <protection hidden="1"/>
    </xf>
    <xf numFmtId="0" fontId="1" fillId="2" borderId="13" xfId="0" applyFont="1" applyFill="1" applyBorder="1" applyAlignment="1" applyProtection="1">
      <alignment vertical="center"/>
    </xf>
    <xf numFmtId="0" fontId="1" fillId="2" borderId="9"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9"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left" vertical="center"/>
    </xf>
    <xf numFmtId="0" fontId="1" fillId="2" borderId="8" xfId="0" applyFont="1" applyFill="1" applyBorder="1" applyAlignment="1" applyProtection="1">
      <alignment vertical="center"/>
    </xf>
    <xf numFmtId="0" fontId="6" fillId="2" borderId="8" xfId="0" applyFont="1" applyFill="1" applyBorder="1" applyAlignment="1" applyProtection="1">
      <alignment horizontal="center" vertical="center"/>
    </xf>
    <xf numFmtId="0" fontId="3" fillId="2" borderId="0" xfId="1" applyFill="1" applyBorder="1" applyAlignment="1" applyProtection="1">
      <alignment horizontal="left" vertical="center"/>
    </xf>
    <xf numFmtId="0" fontId="0" fillId="2" borderId="19" xfId="0" applyFont="1" applyFill="1" applyBorder="1" applyAlignment="1" applyProtection="1">
      <alignment vertical="center"/>
      <protection hidden="1"/>
    </xf>
    <xf numFmtId="0" fontId="0" fillId="2" borderId="3" xfId="0" applyFont="1" applyFill="1" applyBorder="1" applyAlignment="1" applyProtection="1">
      <alignment vertical="center"/>
      <protection hidden="1"/>
    </xf>
    <xf numFmtId="165" fontId="0" fillId="2" borderId="1" xfId="0" applyNumberFormat="1" applyFont="1" applyFill="1" applyBorder="1" applyAlignment="1" applyProtection="1">
      <alignment vertical="center"/>
      <protection hidden="1"/>
    </xf>
    <xf numFmtId="0" fontId="0" fillId="2" borderId="2" xfId="0" applyFont="1" applyFill="1" applyBorder="1" applyAlignment="1" applyProtection="1">
      <alignment vertical="center"/>
      <protection hidden="1"/>
    </xf>
    <xf numFmtId="0" fontId="0" fillId="2" borderId="4" xfId="0" applyFont="1" applyFill="1" applyBorder="1" applyAlignment="1" applyProtection="1">
      <alignment vertical="center"/>
      <protection hidden="1"/>
    </xf>
    <xf numFmtId="0" fontId="0" fillId="2" borderId="0" xfId="0" applyFont="1" applyFill="1" applyBorder="1" applyAlignment="1" applyProtection="1">
      <alignment horizontal="left" vertical="center"/>
      <protection hidden="1"/>
    </xf>
    <xf numFmtId="0" fontId="0" fillId="2" borderId="0" xfId="0" applyFont="1" applyFill="1" applyAlignment="1" applyProtection="1">
      <alignment vertical="center"/>
      <protection hidden="1"/>
    </xf>
    <xf numFmtId="0" fontId="0" fillId="2" borderId="0" xfId="0" applyFont="1" applyFill="1" applyAlignment="1" applyProtection="1">
      <alignment horizontal="center" vertical="center"/>
      <protection hidden="1"/>
    </xf>
    <xf numFmtId="0" fontId="0" fillId="2" borderId="1" xfId="0" applyFont="1" applyFill="1" applyBorder="1" applyAlignment="1" applyProtection="1">
      <alignment horizontal="center" vertical="center" wrapText="1"/>
      <protection hidden="1"/>
    </xf>
    <xf numFmtId="0" fontId="0" fillId="2" borderId="1" xfId="0" applyFont="1" applyFill="1" applyBorder="1" applyAlignment="1" applyProtection="1">
      <alignment horizontal="center"/>
      <protection hidden="1"/>
    </xf>
    <xf numFmtId="2" fontId="0" fillId="2" borderId="1" xfId="0" applyNumberFormat="1" applyFont="1" applyFill="1" applyBorder="1" applyAlignment="1" applyProtection="1">
      <alignment vertical="center"/>
      <protection hidden="1"/>
    </xf>
    <xf numFmtId="0" fontId="0" fillId="2" borderId="19" xfId="0" applyFont="1" applyFill="1" applyBorder="1" applyAlignment="1" applyProtection="1">
      <alignment horizontal="center" vertical="center" wrapText="1"/>
      <protection hidden="1"/>
    </xf>
    <xf numFmtId="2" fontId="0" fillId="2" borderId="1" xfId="0" applyNumberFormat="1" applyFill="1" applyBorder="1" applyAlignment="1" applyProtection="1">
      <alignment vertical="center"/>
      <protection hidden="1"/>
    </xf>
    <xf numFmtId="0" fontId="0" fillId="2" borderId="17" xfId="0" applyFont="1" applyFill="1" applyBorder="1" applyAlignment="1" applyProtection="1">
      <alignment horizontal="center" vertical="center"/>
      <protection hidden="1"/>
    </xf>
    <xf numFmtId="0" fontId="0" fillId="2" borderId="18" xfId="0" applyFont="1" applyFill="1" applyBorder="1" applyAlignment="1" applyProtection="1">
      <alignment horizontal="center"/>
      <protection hidden="1"/>
    </xf>
    <xf numFmtId="0" fontId="0" fillId="2" borderId="18" xfId="0" applyFont="1" applyFill="1" applyBorder="1" applyAlignment="1" applyProtection="1">
      <alignment vertical="center"/>
      <protection hidden="1"/>
    </xf>
    <xf numFmtId="0" fontId="0" fillId="2" borderId="13" xfId="0" applyFill="1" applyBorder="1" applyAlignment="1" applyProtection="1">
      <alignment vertical="center"/>
      <protection hidden="1"/>
    </xf>
    <xf numFmtId="0" fontId="0" fillId="2" borderId="3" xfId="0" applyFill="1" applyBorder="1" applyAlignment="1" applyProtection="1">
      <alignment horizontal="center" vertical="center" wrapText="1"/>
      <protection hidden="1"/>
    </xf>
    <xf numFmtId="20" fontId="0" fillId="3" borderId="4" xfId="0" applyNumberFormat="1" applyFont="1" applyFill="1" applyBorder="1" applyAlignment="1" applyProtection="1">
      <alignment horizontal="center" vertical="center"/>
    </xf>
    <xf numFmtId="20" fontId="0" fillId="3" borderId="1" xfId="0" applyNumberFormat="1" applyFont="1" applyFill="1" applyBorder="1" applyAlignment="1" applyProtection="1">
      <alignment horizontal="center" vertical="center"/>
    </xf>
    <xf numFmtId="2" fontId="0" fillId="2" borderId="0" xfId="0" applyNumberFormat="1" applyFont="1" applyFill="1" applyAlignment="1" applyProtection="1">
      <alignment vertical="center"/>
      <protection hidden="1"/>
    </xf>
    <xf numFmtId="0" fontId="0" fillId="2" borderId="1" xfId="0" applyNumberFormat="1" applyFont="1" applyFill="1" applyBorder="1" applyAlignment="1" applyProtection="1">
      <alignment vertical="center"/>
      <protection hidden="1"/>
    </xf>
    <xf numFmtId="20" fontId="6" fillId="2" borderId="11" xfId="0" applyNumberFormat="1" applyFont="1" applyFill="1" applyBorder="1" applyAlignment="1" applyProtection="1">
      <alignment vertical="center"/>
    </xf>
    <xf numFmtId="0" fontId="0" fillId="2" borderId="19" xfId="0" applyFont="1" applyFill="1" applyBorder="1" applyAlignment="1" applyProtection="1">
      <alignment horizontal="center" vertical="center"/>
    </xf>
    <xf numFmtId="0" fontId="0" fillId="2" borderId="0" xfId="0" applyFill="1" applyBorder="1" applyAlignment="1" applyProtection="1">
      <alignment horizontal="left" vertical="center" wrapText="1"/>
    </xf>
    <xf numFmtId="2" fontId="6" fillId="2" borderId="11" xfId="0" applyNumberFormat="1" applyFont="1" applyFill="1" applyBorder="1" applyAlignment="1" applyProtection="1">
      <alignment vertical="center"/>
    </xf>
    <xf numFmtId="0" fontId="0" fillId="2" borderId="2" xfId="0" applyFont="1" applyFill="1" applyBorder="1" applyAlignment="1" applyProtection="1">
      <alignment horizontal="left" vertical="center"/>
      <protection hidden="1"/>
    </xf>
    <xf numFmtId="0" fontId="0" fillId="2" borderId="20" xfId="0" applyFill="1" applyBorder="1" applyAlignment="1" applyProtection="1">
      <alignment horizontal="left" vertical="center"/>
    </xf>
    <xf numFmtId="0" fontId="0" fillId="2" borderId="0" xfId="0" applyFill="1" applyBorder="1" applyAlignment="1" applyProtection="1">
      <alignment horizontal="left" vertical="center" wrapText="1"/>
    </xf>
    <xf numFmtId="0" fontId="3" fillId="2" borderId="11" xfId="1" applyFill="1" applyBorder="1" applyAlignment="1" applyProtection="1">
      <alignment horizontal="left" vertical="center"/>
    </xf>
    <xf numFmtId="0" fontId="7" fillId="6" borderId="1" xfId="2" applyBorder="1" applyAlignment="1" applyProtection="1">
      <alignment vertical="center"/>
      <protection hidden="1"/>
    </xf>
    <xf numFmtId="0" fontId="0" fillId="2" borderId="31" xfId="0" applyFill="1" applyBorder="1" applyAlignment="1" applyProtection="1">
      <alignment horizontal="center" vertical="center"/>
    </xf>
    <xf numFmtId="0" fontId="7" fillId="6" borderId="1" xfId="2" applyBorder="1" applyAlignment="1" applyProtection="1">
      <alignment horizontal="center" vertical="center"/>
      <protection hidden="1"/>
    </xf>
    <xf numFmtId="0" fontId="7" fillId="6" borderId="20" xfId="2" applyBorder="1" applyAlignment="1" applyProtection="1">
      <alignment horizontal="center" vertical="center"/>
      <protection hidden="1"/>
    </xf>
    <xf numFmtId="0" fontId="7" fillId="6" borderId="2" xfId="2" applyBorder="1" applyAlignment="1" applyProtection="1">
      <alignment horizontal="center" vertical="center"/>
      <protection hidden="1"/>
    </xf>
    <xf numFmtId="1" fontId="7" fillId="6" borderId="1" xfId="2" applyNumberFormat="1" applyBorder="1" applyAlignment="1" applyProtection="1">
      <alignment vertical="center"/>
      <protection hidden="1"/>
    </xf>
    <xf numFmtId="0" fontId="7" fillId="6" borderId="1" xfId="2" applyNumberFormat="1" applyBorder="1" applyAlignment="1" applyProtection="1">
      <alignment vertical="center"/>
      <protection hidden="1"/>
    </xf>
    <xf numFmtId="0" fontId="7" fillId="6" borderId="47" xfId="2" applyBorder="1" applyAlignment="1" applyProtection="1">
      <alignment vertical="center"/>
      <protection hidden="1"/>
    </xf>
    <xf numFmtId="0" fontId="7" fillId="6" borderId="48" xfId="2" applyBorder="1" applyAlignment="1" applyProtection="1">
      <alignment vertical="center"/>
      <protection hidden="1"/>
    </xf>
    <xf numFmtId="0" fontId="7" fillId="6" borderId="32" xfId="2" applyBorder="1" applyAlignment="1" applyProtection="1">
      <alignment vertical="center"/>
      <protection hidden="1"/>
    </xf>
    <xf numFmtId="0" fontId="7" fillId="6" borderId="34" xfId="2" applyBorder="1" applyAlignment="1" applyProtection="1">
      <alignment vertical="center"/>
      <protection hidden="1"/>
    </xf>
    <xf numFmtId="0" fontId="7" fillId="6" borderId="35" xfId="2" applyBorder="1" applyAlignment="1" applyProtection="1">
      <alignment vertical="center"/>
      <protection hidden="1"/>
    </xf>
    <xf numFmtId="0" fontId="9" fillId="8" borderId="1" xfId="3" applyBorder="1" applyAlignment="1" applyProtection="1">
      <alignment horizontal="left" vertical="center"/>
      <protection hidden="1"/>
    </xf>
    <xf numFmtId="0" fontId="9" fillId="8" borderId="1" xfId="3" applyBorder="1" applyAlignment="1" applyProtection="1">
      <alignment vertical="center"/>
      <protection hidden="1"/>
    </xf>
    <xf numFmtId="2" fontId="9" fillId="8" borderId="1" xfId="3" applyNumberFormat="1" applyBorder="1" applyAlignment="1" applyProtection="1">
      <alignment vertical="center"/>
      <protection hidden="1"/>
    </xf>
    <xf numFmtId="0" fontId="9" fillId="8" borderId="1" xfId="3" applyBorder="1" applyAlignment="1" applyProtection="1">
      <alignment horizontal="center" vertical="center"/>
      <protection hidden="1"/>
    </xf>
    <xf numFmtId="2" fontId="9" fillId="8" borderId="1" xfId="3" applyNumberFormat="1" applyBorder="1" applyAlignment="1" applyProtection="1">
      <alignment horizontal="center" vertical="center"/>
      <protection hidden="1"/>
    </xf>
    <xf numFmtId="164" fontId="9" fillId="8" borderId="1" xfId="3" applyNumberFormat="1" applyBorder="1" applyAlignment="1" applyProtection="1">
      <alignment vertical="center"/>
      <protection hidden="1"/>
    </xf>
    <xf numFmtId="0" fontId="9" fillId="8" borderId="1" xfId="3" applyBorder="1" applyAlignment="1" applyProtection="1">
      <alignment horizontal="center"/>
      <protection hidden="1"/>
    </xf>
    <xf numFmtId="0" fontId="9" fillId="8" borderId="4" xfId="3" applyBorder="1" applyAlignment="1" applyProtection="1">
      <alignment horizontal="center"/>
      <protection hidden="1"/>
    </xf>
    <xf numFmtId="0" fontId="9" fillId="8" borderId="20" xfId="3" applyBorder="1" applyAlignment="1" applyProtection="1">
      <alignment horizontal="center" vertical="center"/>
      <protection hidden="1"/>
    </xf>
    <xf numFmtId="0" fontId="9" fillId="8" borderId="2" xfId="3" applyBorder="1" applyAlignment="1" applyProtection="1">
      <alignment horizontal="center" vertical="center"/>
      <protection hidden="1"/>
    </xf>
    <xf numFmtId="0" fontId="9" fillId="8" borderId="4" xfId="3" applyBorder="1" applyAlignment="1" applyProtection="1">
      <alignment horizontal="center" vertical="center"/>
      <protection hidden="1"/>
    </xf>
    <xf numFmtId="0" fontId="9" fillId="8" borderId="1" xfId="3" applyBorder="1" applyAlignment="1" applyProtection="1">
      <alignment horizontal="center" vertical="center"/>
      <protection hidden="1"/>
    </xf>
    <xf numFmtId="0" fontId="10" fillId="9" borderId="4" xfId="4" applyBorder="1" applyAlignment="1" applyProtection="1">
      <alignment vertical="center"/>
      <protection hidden="1"/>
    </xf>
    <xf numFmtId="0" fontId="10" fillId="9" borderId="20" xfId="4" applyBorder="1" applyAlignment="1" applyProtection="1">
      <alignment vertical="center"/>
      <protection hidden="1"/>
    </xf>
    <xf numFmtId="0" fontId="10" fillId="9" borderId="4" xfId="4" applyBorder="1" applyAlignment="1" applyProtection="1">
      <alignment horizontal="center" vertical="center"/>
      <protection hidden="1"/>
    </xf>
    <xf numFmtId="0" fontId="10" fillId="9" borderId="4" xfId="4" applyBorder="1" applyAlignment="1" applyProtection="1">
      <alignment horizontal="center"/>
      <protection hidden="1"/>
    </xf>
    <xf numFmtId="0" fontId="10" fillId="9" borderId="1" xfId="4" applyBorder="1" applyAlignment="1" applyProtection="1">
      <alignment vertical="center"/>
      <protection hidden="1"/>
    </xf>
    <xf numFmtId="2" fontId="10" fillId="9" borderId="1" xfId="4" applyNumberFormat="1" applyBorder="1" applyAlignment="1" applyProtection="1">
      <alignment vertical="center"/>
      <protection hidden="1"/>
    </xf>
    <xf numFmtId="2" fontId="10" fillId="9" borderId="2" xfId="4" applyNumberFormat="1" applyBorder="1" applyAlignment="1" applyProtection="1">
      <alignment vertical="center"/>
      <protection hidden="1"/>
    </xf>
    <xf numFmtId="2" fontId="10" fillId="9" borderId="1" xfId="4" applyNumberFormat="1" applyBorder="1" applyAlignment="1" applyProtection="1">
      <alignment horizontal="center" vertical="center"/>
      <protection hidden="1"/>
    </xf>
    <xf numFmtId="2" fontId="10" fillId="9" borderId="1" xfId="4" applyNumberFormat="1" applyBorder="1" applyAlignment="1" applyProtection="1">
      <alignment horizontal="center"/>
      <protection hidden="1"/>
    </xf>
    <xf numFmtId="0" fontId="10" fillId="9" borderId="1" xfId="4" applyBorder="1" applyAlignment="1" applyProtection="1">
      <alignment horizontal="center"/>
      <protection hidden="1"/>
    </xf>
    <xf numFmtId="0" fontId="10" fillId="9" borderId="19" xfId="4" applyBorder="1" applyAlignment="1" applyProtection="1">
      <alignment vertical="center"/>
      <protection hidden="1"/>
    </xf>
    <xf numFmtId="2" fontId="10" fillId="9" borderId="34" xfId="4" applyNumberFormat="1" applyBorder="1" applyAlignment="1" applyProtection="1">
      <alignment vertical="center"/>
      <protection hidden="1"/>
    </xf>
    <xf numFmtId="0" fontId="10" fillId="9" borderId="1" xfId="4" applyBorder="1" applyAlignment="1" applyProtection="1">
      <alignment horizontal="center" vertical="center"/>
      <protection hidden="1"/>
    </xf>
    <xf numFmtId="0" fontId="7" fillId="6" borderId="20" xfId="2" applyBorder="1" applyAlignment="1" applyProtection="1">
      <alignment vertical="center"/>
      <protection hidden="1"/>
    </xf>
    <xf numFmtId="0" fontId="7" fillId="6" borderId="4" xfId="2" applyBorder="1" applyAlignment="1" applyProtection="1">
      <alignment horizontal="center" vertical="center"/>
      <protection hidden="1"/>
    </xf>
    <xf numFmtId="0" fontId="7" fillId="6" borderId="4" xfId="2" applyBorder="1" applyAlignment="1" applyProtection="1">
      <alignment horizontal="center"/>
      <protection hidden="1"/>
    </xf>
    <xf numFmtId="0" fontId="7" fillId="6" borderId="4" xfId="2" applyBorder="1" applyAlignment="1" applyProtection="1">
      <alignment vertical="center"/>
      <protection hidden="1"/>
    </xf>
    <xf numFmtId="0" fontId="7" fillId="6" borderId="1" xfId="2" quotePrefix="1" applyBorder="1" applyAlignment="1" applyProtection="1">
      <alignment vertical="center"/>
      <protection hidden="1"/>
    </xf>
    <xf numFmtId="0" fontId="7" fillId="6" borderId="1" xfId="2" quotePrefix="1" applyBorder="1" applyAlignment="1" applyProtection="1">
      <alignment horizontal="center" vertical="center"/>
      <protection hidden="1"/>
    </xf>
    <xf numFmtId="2" fontId="7" fillId="6" borderId="1" xfId="2" applyNumberFormat="1" applyBorder="1" applyAlignment="1" applyProtection="1">
      <alignment vertical="center"/>
      <protection hidden="1"/>
    </xf>
    <xf numFmtId="2" fontId="7" fillId="6" borderId="31" xfId="2" applyNumberFormat="1" applyBorder="1" applyAlignment="1" applyProtection="1">
      <alignment vertical="center"/>
      <protection hidden="1"/>
    </xf>
    <xf numFmtId="2" fontId="7" fillId="6" borderId="1" xfId="2" applyNumberFormat="1" applyBorder="1" applyAlignment="1" applyProtection="1">
      <alignment horizontal="center" vertical="center"/>
      <protection hidden="1"/>
    </xf>
    <xf numFmtId="0" fontId="7" fillId="6" borderId="1" xfId="2" applyBorder="1" applyAlignment="1" applyProtection="1">
      <alignment horizontal="center" vertical="center" wrapText="1"/>
      <protection hidden="1"/>
    </xf>
    <xf numFmtId="2" fontId="7" fillId="6" borderId="32" xfId="2" applyNumberFormat="1" applyBorder="1" applyAlignment="1" applyProtection="1">
      <alignment vertical="center"/>
      <protection hidden="1"/>
    </xf>
    <xf numFmtId="2" fontId="7" fillId="6" borderId="2" xfId="2" applyNumberFormat="1" applyBorder="1" applyAlignment="1" applyProtection="1">
      <alignment vertical="center"/>
      <protection hidden="1"/>
    </xf>
    <xf numFmtId="2" fontId="7" fillId="6" borderId="1" xfId="2" applyNumberFormat="1" applyBorder="1" applyAlignment="1" applyProtection="1">
      <alignment horizontal="center"/>
      <protection hidden="1"/>
    </xf>
    <xf numFmtId="0" fontId="7" fillId="6" borderId="33" xfId="2" applyBorder="1" applyAlignment="1" applyProtection="1">
      <alignment vertical="center"/>
      <protection hidden="1"/>
    </xf>
    <xf numFmtId="0" fontId="7" fillId="6" borderId="34" xfId="2" applyBorder="1" applyAlignment="1" applyProtection="1">
      <alignment horizontal="center" vertical="center" wrapText="1"/>
      <protection hidden="1"/>
    </xf>
    <xf numFmtId="0" fontId="7" fillId="6" borderId="34" xfId="2" applyBorder="1" applyAlignment="1" applyProtection="1">
      <alignment horizontal="center" vertical="center"/>
      <protection hidden="1"/>
    </xf>
    <xf numFmtId="2" fontId="7" fillId="6" borderId="34" xfId="2" applyNumberFormat="1" applyBorder="1" applyAlignment="1" applyProtection="1">
      <alignment vertical="center"/>
      <protection hidden="1"/>
    </xf>
    <xf numFmtId="2" fontId="7" fillId="6" borderId="35" xfId="2" applyNumberFormat="1" applyBorder="1" applyAlignment="1" applyProtection="1">
      <alignment vertical="center"/>
      <protection hidden="1"/>
    </xf>
    <xf numFmtId="0" fontId="7" fillId="6" borderId="1" xfId="2" applyBorder="1" applyAlignment="1" applyProtection="1">
      <alignment horizontal="center"/>
      <protection hidden="1"/>
    </xf>
    <xf numFmtId="0" fontId="7" fillId="6" borderId="19" xfId="2" applyBorder="1" applyAlignment="1" applyProtection="1">
      <alignment vertical="center"/>
      <protection hidden="1"/>
    </xf>
    <xf numFmtId="0" fontId="7" fillId="6" borderId="3" xfId="2" applyBorder="1" applyAlignment="1" applyProtection="1">
      <alignment vertical="center"/>
      <protection hidden="1"/>
    </xf>
    <xf numFmtId="0" fontId="7" fillId="6" borderId="3" xfId="2" applyBorder="1" applyAlignment="1" applyProtection="1">
      <alignment horizontal="center" vertical="center" wrapText="1"/>
      <protection hidden="1"/>
    </xf>
    <xf numFmtId="0" fontId="7" fillId="6" borderId="21" xfId="2" applyBorder="1" applyAlignment="1" applyProtection="1">
      <alignment horizontal="center" vertical="center" wrapText="1"/>
      <protection hidden="1"/>
    </xf>
    <xf numFmtId="0" fontId="7" fillId="6" borderId="21" xfId="2" applyBorder="1" applyAlignment="1" applyProtection="1">
      <alignment vertical="center"/>
      <protection hidden="1"/>
    </xf>
    <xf numFmtId="0" fontId="7" fillId="6" borderId="17" xfId="2" applyBorder="1" applyAlignment="1" applyProtection="1">
      <alignment horizontal="center" vertical="center"/>
      <protection hidden="1"/>
    </xf>
    <xf numFmtId="0" fontId="7" fillId="6" borderId="18" xfId="2" applyBorder="1" applyAlignment="1" applyProtection="1">
      <alignment horizontal="center"/>
      <protection hidden="1"/>
    </xf>
    <xf numFmtId="0" fontId="7" fillId="6" borderId="18" xfId="2" applyBorder="1" applyAlignment="1" applyProtection="1">
      <alignment vertical="center"/>
      <protection hidden="1"/>
    </xf>
    <xf numFmtId="0" fontId="7" fillId="6" borderId="13" xfId="2" applyBorder="1" applyAlignment="1" applyProtection="1">
      <alignment vertical="center"/>
      <protection hidden="1"/>
    </xf>
    <xf numFmtId="0" fontId="7" fillId="6" borderId="19" xfId="2" applyBorder="1" applyAlignment="1" applyProtection="1">
      <alignment horizontal="center" vertical="center" wrapText="1"/>
      <protection hidden="1"/>
    </xf>
    <xf numFmtId="0" fontId="7" fillId="6" borderId="15" xfId="2" applyBorder="1" applyAlignment="1" applyProtection="1">
      <alignment horizontal="center" vertical="center"/>
      <protection hidden="1"/>
    </xf>
    <xf numFmtId="0" fontId="7" fillId="6" borderId="16" xfId="2" applyBorder="1" applyAlignment="1" applyProtection="1">
      <alignment horizontal="center" vertical="center"/>
      <protection hidden="1"/>
    </xf>
    <xf numFmtId="0" fontId="7" fillId="6" borderId="2" xfId="2" applyBorder="1" applyAlignment="1" applyProtection="1">
      <alignment vertical="center"/>
      <protection hidden="1"/>
    </xf>
    <xf numFmtId="0" fontId="7" fillId="6" borderId="18" xfId="2" applyBorder="1" applyAlignment="1" applyProtection="1">
      <alignment horizontal="center" vertical="center"/>
      <protection hidden="1"/>
    </xf>
    <xf numFmtId="0" fontId="7" fillId="6" borderId="13" xfId="2" applyBorder="1" applyAlignment="1" applyProtection="1">
      <alignment horizontal="center" vertical="center"/>
      <protection hidden="1"/>
    </xf>
    <xf numFmtId="0" fontId="7" fillId="6" borderId="4" xfId="2" applyBorder="1" applyAlignment="1" applyProtection="1">
      <alignment horizontal="center" vertical="center" wrapText="1"/>
      <protection hidden="1"/>
    </xf>
    <xf numFmtId="0" fontId="7" fillId="6" borderId="20" xfId="2" applyBorder="1" applyAlignment="1" applyProtection="1">
      <alignment horizontal="center" vertical="center" wrapText="1"/>
      <protection hidden="1"/>
    </xf>
    <xf numFmtId="0" fontId="7" fillId="6" borderId="2" xfId="2" applyBorder="1" applyAlignment="1" applyProtection="1">
      <alignment horizontal="center" vertical="center" wrapText="1"/>
      <protection hidden="1"/>
    </xf>
    <xf numFmtId="0" fontId="7" fillId="6" borderId="1" xfId="2" applyBorder="1" applyAlignment="1" applyProtection="1">
      <alignment horizontal="left" vertical="center"/>
      <protection hidden="1"/>
    </xf>
    <xf numFmtId="0" fontId="7" fillId="6" borderId="4" xfId="2" applyBorder="1" applyAlignment="1" applyProtection="1">
      <alignment horizontal="left" vertical="center"/>
      <protection hidden="1"/>
    </xf>
    <xf numFmtId="0" fontId="7" fillId="6" borderId="2" xfId="2" applyBorder="1" applyAlignment="1" applyProtection="1">
      <alignment horizontal="left" vertical="center"/>
      <protection hidden="1"/>
    </xf>
    <xf numFmtId="0" fontId="7" fillId="6" borderId="4" xfId="2" applyBorder="1" applyAlignment="1" applyProtection="1">
      <alignment horizontal="left" vertical="center"/>
      <protection hidden="1"/>
    </xf>
    <xf numFmtId="0" fontId="7" fillId="6" borderId="2" xfId="2" applyBorder="1" applyAlignment="1" applyProtection="1">
      <alignment horizontal="left" vertical="center"/>
      <protection hidden="1"/>
    </xf>
    <xf numFmtId="0" fontId="7" fillId="6" borderId="20" xfId="2" applyBorder="1" applyAlignment="1" applyProtection="1">
      <alignment horizontal="left" vertical="center"/>
      <protection hidden="1"/>
    </xf>
    <xf numFmtId="2" fontId="7" fillId="6" borderId="1" xfId="2" applyNumberFormat="1" applyBorder="1" applyAlignment="1" applyProtection="1">
      <alignment horizontal="center" vertical="center" wrapText="1"/>
      <protection hidden="1"/>
    </xf>
    <xf numFmtId="2" fontId="10" fillId="9" borderId="2" xfId="4" applyNumberFormat="1" applyBorder="1" applyAlignment="1" applyProtection="1">
      <alignment horizontal="center" vertical="center"/>
      <protection hidden="1"/>
    </xf>
    <xf numFmtId="0" fontId="9" fillId="8" borderId="0" xfId="3" applyAlignment="1" applyProtection="1">
      <alignment vertical="center"/>
      <protection hidden="1"/>
    </xf>
    <xf numFmtId="20" fontId="9" fillId="8" borderId="1" xfId="3" applyNumberFormat="1" applyBorder="1" applyAlignment="1" applyProtection="1">
      <alignment vertical="center"/>
      <protection hidden="1"/>
    </xf>
    <xf numFmtId="0" fontId="9" fillId="8" borderId="1" xfId="3" applyNumberFormat="1" applyBorder="1" applyAlignment="1" applyProtection="1">
      <alignment vertical="center"/>
      <protection hidden="1"/>
    </xf>
    <xf numFmtId="0" fontId="0" fillId="0" borderId="51" xfId="0" applyFont="1" applyFill="1" applyBorder="1" applyAlignment="1" applyProtection="1">
      <alignment vertical="center"/>
      <protection locked="0"/>
    </xf>
    <xf numFmtId="2" fontId="0" fillId="0" borderId="52" xfId="0" applyNumberFormat="1" applyFont="1" applyFill="1" applyBorder="1" applyAlignment="1" applyProtection="1">
      <alignment horizontal="right" vertical="center"/>
      <protection locked="0"/>
    </xf>
    <xf numFmtId="0" fontId="0" fillId="2" borderId="37" xfId="0" applyFont="1" applyFill="1" applyBorder="1" applyAlignment="1" applyProtection="1">
      <alignment horizontal="center" vertical="center"/>
    </xf>
    <xf numFmtId="0" fontId="0" fillId="0" borderId="50" xfId="0" applyFont="1" applyFill="1" applyBorder="1" applyAlignment="1" applyProtection="1">
      <alignment vertical="center"/>
      <protection locked="0"/>
    </xf>
    <xf numFmtId="2" fontId="0" fillId="4" borderId="3" xfId="0" applyNumberFormat="1" applyFont="1" applyFill="1" applyBorder="1" applyAlignment="1" applyProtection="1">
      <alignment vertical="center"/>
    </xf>
    <xf numFmtId="0" fontId="0" fillId="4" borderId="3" xfId="0" applyFill="1" applyBorder="1" applyAlignment="1" applyProtection="1">
      <alignment vertical="center"/>
    </xf>
    <xf numFmtId="1" fontId="0" fillId="0" borderId="50" xfId="0" applyNumberFormat="1" applyFill="1" applyBorder="1" applyAlignment="1" applyProtection="1">
      <alignment vertical="center"/>
      <protection locked="0"/>
    </xf>
    <xf numFmtId="1" fontId="0" fillId="0" borderId="52" xfId="0" applyNumberFormat="1" applyFont="1" applyFill="1" applyBorder="1" applyAlignment="1" applyProtection="1">
      <alignment vertical="center"/>
      <protection locked="0"/>
    </xf>
    <xf numFmtId="0" fontId="0" fillId="2" borderId="2" xfId="0" applyFill="1" applyBorder="1" applyAlignment="1" applyProtection="1">
      <alignment vertical="center"/>
    </xf>
    <xf numFmtId="2" fontId="0" fillId="0" borderId="45" xfId="0" applyNumberFormat="1" applyFont="1" applyFill="1" applyBorder="1" applyAlignment="1" applyProtection="1">
      <alignment vertical="center"/>
      <protection locked="0"/>
    </xf>
    <xf numFmtId="0" fontId="0" fillId="2" borderId="8" xfId="0" applyFill="1" applyBorder="1" applyAlignment="1" applyProtection="1">
      <alignment horizontal="center" vertical="center" wrapText="1"/>
    </xf>
    <xf numFmtId="0" fontId="0" fillId="2" borderId="29"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2" borderId="0"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5" borderId="6" xfId="0" applyFont="1" applyFill="1" applyBorder="1" applyAlignment="1" applyProtection="1">
      <alignment horizontal="left" vertical="center"/>
    </xf>
    <xf numFmtId="0" fontId="0" fillId="5" borderId="11" xfId="0" applyFont="1" applyFill="1" applyBorder="1" applyAlignment="1" applyProtection="1">
      <alignment vertical="center"/>
    </xf>
    <xf numFmtId="0" fontId="0" fillId="5" borderId="11" xfId="0" applyFont="1" applyFill="1" applyBorder="1" applyAlignment="1" applyProtection="1">
      <alignment horizontal="left" vertical="center"/>
    </xf>
    <xf numFmtId="0" fontId="12" fillId="2" borderId="11" xfId="0" applyFont="1" applyFill="1" applyBorder="1" applyAlignment="1" applyProtection="1">
      <alignment vertical="center"/>
    </xf>
    <xf numFmtId="0" fontId="12" fillId="2" borderId="11" xfId="0" applyFont="1" applyFill="1" applyBorder="1" applyAlignment="1" applyProtection="1">
      <alignment horizontal="right" vertical="center"/>
    </xf>
    <xf numFmtId="0" fontId="0" fillId="2" borderId="12" xfId="0" applyFont="1" applyFill="1" applyBorder="1" applyAlignment="1" applyProtection="1">
      <alignment horizontal="left" vertical="center"/>
    </xf>
    <xf numFmtId="0" fontId="0" fillId="2" borderId="4" xfId="0" applyFont="1" applyFill="1" applyBorder="1" applyAlignment="1" applyProtection="1">
      <alignment vertical="center"/>
    </xf>
    <xf numFmtId="1" fontId="0" fillId="2" borderId="2" xfId="0" applyNumberFormat="1" applyFont="1" applyFill="1" applyBorder="1" applyAlignment="1" applyProtection="1">
      <alignment vertical="center"/>
    </xf>
    <xf numFmtId="0" fontId="0" fillId="2" borderId="8" xfId="0" applyFill="1" applyBorder="1" applyAlignment="1" applyProtection="1">
      <alignment horizontal="center" vertical="center"/>
    </xf>
    <xf numFmtId="2" fontId="0" fillId="2" borderId="0" xfId="0" applyNumberFormat="1" applyFont="1" applyFill="1" applyBorder="1" applyAlignment="1" applyProtection="1">
      <alignment vertical="center"/>
    </xf>
    <xf numFmtId="0" fontId="0" fillId="2" borderId="0" xfId="0" applyFill="1" applyBorder="1" applyAlignment="1" applyProtection="1">
      <alignment vertical="center"/>
    </xf>
    <xf numFmtId="0" fontId="0" fillId="5" borderId="5"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0" fillId="5" borderId="10" xfId="0" applyFont="1" applyFill="1" applyBorder="1" applyAlignment="1" applyProtection="1">
      <alignment horizontal="center" vertical="center"/>
    </xf>
    <xf numFmtId="0" fontId="4" fillId="0" borderId="5"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2" xfId="1" applyFont="1" applyFill="1" applyBorder="1" applyAlignment="1" applyProtection="1">
      <alignment horizontal="left" vertical="center"/>
    </xf>
    <xf numFmtId="0" fontId="0" fillId="2" borderId="1"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44" xfId="0" applyFont="1" applyFill="1" applyBorder="1" applyAlignment="1" applyProtection="1">
      <alignment horizontal="center" vertical="center"/>
    </xf>
    <xf numFmtId="0" fontId="5" fillId="7" borderId="5" xfId="0" applyFont="1" applyFill="1" applyBorder="1" applyAlignment="1" applyProtection="1">
      <alignment horizontal="left" vertical="center" wrapText="1"/>
    </xf>
    <xf numFmtId="0" fontId="5" fillId="7" borderId="6" xfId="0" applyFont="1" applyFill="1" applyBorder="1" applyAlignment="1" applyProtection="1">
      <alignment horizontal="left" vertical="center" wrapText="1"/>
    </xf>
    <xf numFmtId="0" fontId="5" fillId="7" borderId="7" xfId="0" applyFont="1" applyFill="1" applyBorder="1" applyAlignment="1" applyProtection="1">
      <alignment horizontal="left" vertical="center" wrapText="1"/>
    </xf>
    <xf numFmtId="0" fontId="5" fillId="7" borderId="8" xfId="0" applyFont="1" applyFill="1" applyBorder="1" applyAlignment="1" applyProtection="1">
      <alignment horizontal="left" vertical="center" wrapText="1"/>
    </xf>
    <xf numFmtId="0" fontId="5" fillId="7" borderId="0" xfId="0" applyFont="1" applyFill="1" applyBorder="1" applyAlignment="1" applyProtection="1">
      <alignment horizontal="left" vertical="center" wrapText="1"/>
    </xf>
    <xf numFmtId="0" fontId="5" fillId="7" borderId="9" xfId="0" applyFont="1" applyFill="1" applyBorder="1" applyAlignment="1" applyProtection="1">
      <alignment horizontal="left" vertical="center" wrapText="1"/>
    </xf>
    <xf numFmtId="0" fontId="5" fillId="7" borderId="10"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wrapText="1"/>
    </xf>
    <xf numFmtId="0" fontId="5" fillId="7" borderId="12" xfId="0" applyFont="1" applyFill="1" applyBorder="1" applyAlignment="1" applyProtection="1">
      <alignment horizontal="left" vertical="center" wrapText="1"/>
    </xf>
    <xf numFmtId="0" fontId="0" fillId="5" borderId="7"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12"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7" fillId="6" borderId="4" xfId="2" applyBorder="1" applyAlignment="1" applyProtection="1">
      <alignment horizontal="center" vertical="center"/>
      <protection hidden="1"/>
    </xf>
    <xf numFmtId="0" fontId="7" fillId="6" borderId="20" xfId="2" applyBorder="1" applyAlignment="1" applyProtection="1">
      <alignment horizontal="center" vertical="center"/>
      <protection hidden="1"/>
    </xf>
    <xf numFmtId="0" fontId="7" fillId="6" borderId="2" xfId="2" applyBorder="1" applyAlignment="1" applyProtection="1">
      <alignment horizontal="center" vertical="center"/>
      <protection hidden="1"/>
    </xf>
    <xf numFmtId="0" fontId="7" fillId="6" borderId="19" xfId="2" applyBorder="1" applyAlignment="1" applyProtection="1">
      <alignment horizontal="center" vertical="center" wrapText="1"/>
      <protection hidden="1"/>
    </xf>
    <xf numFmtId="0" fontId="7" fillId="6" borderId="3" xfId="2" applyBorder="1" applyAlignment="1" applyProtection="1">
      <alignment horizontal="center" vertical="center" wrapText="1"/>
      <protection hidden="1"/>
    </xf>
    <xf numFmtId="0" fontId="7" fillId="6" borderId="19" xfId="2" applyBorder="1" applyAlignment="1" applyProtection="1">
      <alignment horizontal="center" vertical="center"/>
      <protection hidden="1"/>
    </xf>
    <xf numFmtId="0" fontId="7" fillId="6" borderId="3" xfId="2" applyBorder="1" applyAlignment="1" applyProtection="1">
      <alignment horizontal="center" vertical="center"/>
      <protection hidden="1"/>
    </xf>
    <xf numFmtId="0" fontId="0" fillId="4" borderId="1" xfId="0" applyFont="1" applyFill="1" applyBorder="1" applyAlignment="1" applyProtection="1">
      <alignment horizontal="center" vertical="center" wrapText="1"/>
    </xf>
    <xf numFmtId="0" fontId="7" fillId="6" borderId="25" xfId="2" applyBorder="1" applyAlignment="1" applyProtection="1">
      <alignment horizontal="center" vertical="center" wrapText="1"/>
      <protection hidden="1"/>
    </xf>
    <xf numFmtId="0" fontId="7" fillId="6" borderId="27" xfId="2" applyBorder="1" applyAlignment="1" applyProtection="1">
      <alignment horizontal="center" vertical="center" wrapText="1"/>
      <protection hidden="1"/>
    </xf>
    <xf numFmtId="0" fontId="7" fillId="6" borderId="29" xfId="2" applyBorder="1" applyAlignment="1" applyProtection="1">
      <alignment horizontal="center" vertical="center" wrapText="1"/>
      <protection hidden="1"/>
    </xf>
    <xf numFmtId="0" fontId="9" fillId="8" borderId="4" xfId="3" applyBorder="1" applyAlignment="1" applyProtection="1">
      <alignment horizontal="center" vertical="center"/>
      <protection hidden="1"/>
    </xf>
    <xf numFmtId="0" fontId="9" fillId="8" borderId="20" xfId="3" applyBorder="1" applyAlignment="1" applyProtection="1">
      <alignment horizontal="center" vertical="center"/>
      <protection hidden="1"/>
    </xf>
    <xf numFmtId="0" fontId="9" fillId="8" borderId="2" xfId="3" applyBorder="1" applyAlignment="1" applyProtection="1">
      <alignment horizontal="center" vertical="center"/>
      <protection hidden="1"/>
    </xf>
    <xf numFmtId="0" fontId="7" fillId="6" borderId="21" xfId="2" applyBorder="1" applyAlignment="1" applyProtection="1">
      <alignment horizontal="center" vertical="center" wrapText="1"/>
      <protection hidden="1"/>
    </xf>
    <xf numFmtId="0" fontId="0" fillId="2" borderId="19" xfId="0"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19"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0" fillId="9" borderId="26" xfId="4" applyBorder="1" applyAlignment="1" applyProtection="1">
      <alignment horizontal="center" vertical="center"/>
      <protection hidden="1"/>
    </xf>
    <xf numFmtId="0" fontId="10" fillId="9" borderId="28" xfId="4" applyBorder="1" applyAlignment="1" applyProtection="1">
      <alignment horizontal="center" vertical="center"/>
      <protection hidden="1"/>
    </xf>
    <xf numFmtId="0" fontId="10" fillId="9" borderId="30" xfId="4" applyBorder="1" applyAlignment="1" applyProtection="1">
      <alignment horizontal="center" vertical="center"/>
      <protection hidden="1"/>
    </xf>
    <xf numFmtId="0" fontId="10" fillId="9" borderId="19" xfId="4" applyBorder="1" applyAlignment="1" applyProtection="1">
      <alignment horizontal="center" vertical="center"/>
      <protection hidden="1"/>
    </xf>
    <xf numFmtId="0" fontId="10" fillId="9" borderId="21" xfId="4" applyBorder="1" applyAlignment="1" applyProtection="1">
      <alignment horizontal="center" vertical="center"/>
      <protection hidden="1"/>
    </xf>
    <xf numFmtId="0" fontId="10" fillId="9" borderId="3" xfId="4"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20"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9" fillId="8" borderId="4" xfId="3" applyBorder="1" applyAlignment="1" applyProtection="1">
      <alignment horizontal="right" vertical="center"/>
      <protection hidden="1"/>
    </xf>
    <xf numFmtId="0" fontId="9" fillId="8" borderId="20" xfId="3" applyBorder="1" applyAlignment="1" applyProtection="1">
      <alignment horizontal="right" vertical="center"/>
      <protection hidden="1"/>
    </xf>
    <xf numFmtId="0" fontId="9" fillId="8" borderId="2" xfId="3" applyBorder="1" applyAlignment="1" applyProtection="1">
      <alignment horizontal="right" vertical="center"/>
      <protection hidden="1"/>
    </xf>
    <xf numFmtId="0" fontId="9" fillId="8" borderId="1" xfId="3" applyBorder="1" applyAlignment="1" applyProtection="1">
      <alignment horizontal="center" vertical="center"/>
      <protection hidden="1"/>
    </xf>
    <xf numFmtId="0" fontId="7" fillId="6" borderId="5" xfId="2" applyBorder="1" applyAlignment="1" applyProtection="1">
      <alignment horizontal="center" vertical="center" wrapText="1"/>
      <protection hidden="1"/>
    </xf>
    <xf numFmtId="0" fontId="7" fillId="6" borderId="46" xfId="2" applyBorder="1" applyAlignment="1" applyProtection="1">
      <alignment horizontal="center" vertical="center" wrapText="1"/>
      <protection hidden="1"/>
    </xf>
    <xf numFmtId="0" fontId="7" fillId="6" borderId="8" xfId="2" applyBorder="1" applyAlignment="1" applyProtection="1">
      <alignment horizontal="center" vertical="center" wrapText="1"/>
      <protection hidden="1"/>
    </xf>
    <xf numFmtId="0" fontId="7" fillId="6" borderId="36" xfId="2" applyBorder="1" applyAlignment="1" applyProtection="1">
      <alignment horizontal="center" vertical="center" wrapText="1"/>
      <protection hidden="1"/>
    </xf>
    <xf numFmtId="0" fontId="7" fillId="6" borderId="10" xfId="2" applyBorder="1" applyAlignment="1" applyProtection="1">
      <alignment horizontal="center" vertical="center" wrapText="1"/>
      <protection hidden="1"/>
    </xf>
    <xf numFmtId="0" fontId="7" fillId="6" borderId="49" xfId="2" applyBorder="1" applyAlignment="1" applyProtection="1">
      <alignment horizontal="center" vertical="center" wrapText="1"/>
      <protection hidden="1"/>
    </xf>
    <xf numFmtId="0" fontId="9" fillId="8" borderId="17" xfId="3" applyBorder="1" applyAlignment="1" applyProtection="1">
      <alignment horizontal="center" vertical="center"/>
      <protection hidden="1"/>
    </xf>
    <xf numFmtId="0" fontId="9" fillId="8" borderId="18" xfId="3" applyBorder="1" applyAlignment="1" applyProtection="1">
      <alignment horizontal="center" vertical="center"/>
      <protection hidden="1"/>
    </xf>
    <xf numFmtId="0" fontId="9" fillId="8" borderId="13" xfId="3" applyBorder="1" applyAlignment="1" applyProtection="1">
      <alignment horizontal="center" vertical="center"/>
      <protection hidden="1"/>
    </xf>
    <xf numFmtId="0" fontId="9" fillId="8" borderId="2" xfId="3" applyBorder="1" applyProtection="1">
      <protection hidden="1"/>
    </xf>
    <xf numFmtId="0" fontId="9" fillId="8" borderId="1" xfId="3" applyBorder="1" applyAlignment="1" applyProtection="1">
      <alignment horizontal="center"/>
      <protection hidden="1"/>
    </xf>
    <xf numFmtId="0" fontId="10" fillId="9" borderId="25" xfId="4" applyBorder="1" applyAlignment="1" applyProtection="1">
      <alignment horizontal="center" vertical="center" wrapText="1"/>
      <protection hidden="1"/>
    </xf>
    <xf numFmtId="0" fontId="10" fillId="9" borderId="27" xfId="4" applyBorder="1" applyAlignment="1" applyProtection="1">
      <alignment horizontal="center" vertical="center" wrapText="1"/>
      <protection hidden="1"/>
    </xf>
    <xf numFmtId="0" fontId="10" fillId="9" borderId="29" xfId="4" applyBorder="1" applyAlignment="1" applyProtection="1">
      <alignment horizontal="center" vertical="center" wrapText="1"/>
      <protection hidden="1"/>
    </xf>
    <xf numFmtId="0" fontId="10" fillId="9" borderId="19" xfId="4" applyBorder="1" applyAlignment="1" applyProtection="1">
      <alignment horizontal="center" vertical="center" wrapText="1"/>
      <protection hidden="1"/>
    </xf>
    <xf numFmtId="0" fontId="10" fillId="9" borderId="21" xfId="4" applyBorder="1" applyAlignment="1" applyProtection="1">
      <alignment horizontal="center" vertical="center" wrapText="1"/>
      <protection hidden="1"/>
    </xf>
    <xf numFmtId="0" fontId="10" fillId="9" borderId="3" xfId="4" applyBorder="1" applyAlignment="1" applyProtection="1">
      <alignment horizontal="center" vertical="center" wrapText="1"/>
      <protection hidden="1"/>
    </xf>
    <xf numFmtId="0" fontId="7" fillId="6" borderId="21" xfId="2" applyBorder="1" applyAlignment="1" applyProtection="1">
      <alignment wrapText="1"/>
      <protection hidden="1"/>
    </xf>
    <xf numFmtId="0" fontId="7" fillId="6" borderId="3" xfId="2" applyBorder="1" applyAlignment="1" applyProtection="1">
      <alignment wrapText="1"/>
      <protection hidden="1"/>
    </xf>
    <xf numFmtId="0" fontId="0" fillId="2" borderId="0" xfId="0" applyFont="1" applyFill="1" applyBorder="1" applyAlignment="1" applyProtection="1">
      <alignment horizontal="center"/>
      <protection hidden="1"/>
    </xf>
    <xf numFmtId="0" fontId="7" fillId="6" borderId="4" xfId="2" applyBorder="1" applyAlignment="1" applyProtection="1">
      <alignment horizontal="right" vertical="center"/>
      <protection hidden="1"/>
    </xf>
    <xf numFmtId="0" fontId="7" fillId="6" borderId="20" xfId="2" applyBorder="1" applyAlignment="1" applyProtection="1">
      <alignment horizontal="right" vertical="center"/>
      <protection hidden="1"/>
    </xf>
    <xf numFmtId="0" fontId="7" fillId="6" borderId="2" xfId="2" applyBorder="1" applyAlignment="1" applyProtection="1">
      <alignment horizontal="right" vertical="center"/>
      <protection hidden="1"/>
    </xf>
    <xf numFmtId="0" fontId="7" fillId="6" borderId="4" xfId="2" applyBorder="1" applyAlignment="1" applyProtection="1">
      <alignment horizontal="left" vertical="center"/>
      <protection hidden="1"/>
    </xf>
    <xf numFmtId="0" fontId="7" fillId="6" borderId="20" xfId="2" applyBorder="1" applyAlignment="1" applyProtection="1">
      <alignment horizontal="left" vertical="center"/>
      <protection hidden="1"/>
    </xf>
    <xf numFmtId="0" fontId="7" fillId="6" borderId="2" xfId="2" applyBorder="1" applyAlignment="1" applyProtection="1">
      <alignment horizontal="left" vertical="center"/>
      <protection hidden="1"/>
    </xf>
    <xf numFmtId="0" fontId="7" fillId="6" borderId="14" xfId="2" applyBorder="1" applyAlignment="1" applyProtection="1">
      <alignment horizontal="center" vertical="center" wrapText="1"/>
      <protection hidden="1"/>
    </xf>
    <xf numFmtId="0" fontId="7" fillId="6" borderId="15" xfId="2" applyBorder="1" applyAlignment="1" applyProtection="1">
      <alignment horizontal="center" vertical="center" wrapText="1"/>
      <protection hidden="1"/>
    </xf>
    <xf numFmtId="0" fontId="7" fillId="6" borderId="16" xfId="2" applyBorder="1" applyAlignment="1" applyProtection="1">
      <alignment horizontal="center" vertical="center" wrapText="1"/>
      <protection hidden="1"/>
    </xf>
    <xf numFmtId="0" fontId="7" fillId="6" borderId="17" xfId="2" applyBorder="1" applyAlignment="1" applyProtection="1">
      <alignment horizontal="center" vertical="center" wrapText="1"/>
      <protection hidden="1"/>
    </xf>
    <xf numFmtId="0" fontId="7" fillId="6" borderId="18" xfId="2" applyBorder="1" applyAlignment="1" applyProtection="1">
      <alignment horizontal="center" vertical="center" wrapText="1"/>
      <protection hidden="1"/>
    </xf>
    <xf numFmtId="0" fontId="7" fillId="6" borderId="13" xfId="2" applyBorder="1" applyAlignment="1" applyProtection="1">
      <alignment horizontal="center" vertical="center" wrapText="1"/>
      <protection hidden="1"/>
    </xf>
    <xf numFmtId="0" fontId="7" fillId="6" borderId="26" xfId="2" applyBorder="1" applyAlignment="1" applyProtection="1">
      <alignment horizontal="center" vertical="center" wrapText="1"/>
      <protection hidden="1"/>
    </xf>
    <xf numFmtId="0" fontId="7" fillId="6" borderId="28" xfId="2" applyBorder="1" applyAlignment="1" applyProtection="1">
      <alignment horizontal="center" vertical="center" wrapText="1"/>
      <protection hidden="1"/>
    </xf>
    <xf numFmtId="0" fontId="7" fillId="6" borderId="30" xfId="2" applyBorder="1" applyAlignment="1" applyProtection="1">
      <alignment horizontal="center" vertical="center" wrapText="1"/>
      <protection hidden="1"/>
    </xf>
    <xf numFmtId="0" fontId="7" fillId="6" borderId="4" xfId="2" applyBorder="1" applyAlignment="1" applyProtection="1">
      <alignment horizontal="center" vertical="center" wrapText="1"/>
      <protection hidden="1"/>
    </xf>
    <xf numFmtId="0" fontId="7" fillId="6" borderId="20" xfId="2" applyBorder="1" applyAlignment="1" applyProtection="1">
      <alignment horizontal="center" vertical="center" wrapText="1"/>
      <protection hidden="1"/>
    </xf>
    <xf numFmtId="0" fontId="7" fillId="6" borderId="2" xfId="2" applyBorder="1" applyAlignment="1" applyProtection="1">
      <alignment horizontal="center" vertical="center" wrapText="1"/>
      <protection hidden="1"/>
    </xf>
    <xf numFmtId="2" fontId="7" fillId="6" borderId="19" xfId="2" applyNumberFormat="1" applyBorder="1" applyAlignment="1" applyProtection="1">
      <alignment horizontal="center" vertical="center"/>
      <protection hidden="1"/>
    </xf>
    <xf numFmtId="0" fontId="7" fillId="6" borderId="21" xfId="2" applyBorder="1" applyAlignment="1" applyProtection="1">
      <alignment horizontal="center" vertical="center"/>
      <protection hidden="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0" fillId="2" borderId="43"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2" borderId="38" xfId="0"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38"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0" fillId="9" borderId="21" xfId="4" applyBorder="1" applyAlignment="1" applyProtection="1">
      <alignment wrapText="1"/>
      <protection hidden="1"/>
    </xf>
    <xf numFmtId="0" fontId="10" fillId="9" borderId="3" xfId="4" applyBorder="1" applyAlignment="1" applyProtection="1">
      <alignment wrapText="1"/>
      <protection hidden="1"/>
    </xf>
    <xf numFmtId="0" fontId="0" fillId="2" borderId="15" xfId="0" applyFill="1" applyBorder="1" applyAlignment="1" applyProtection="1">
      <alignment horizontal="right" vertical="center"/>
    </xf>
    <xf numFmtId="0" fontId="1" fillId="2" borderId="1" xfId="0" applyFont="1" applyFill="1" applyBorder="1" applyAlignment="1" applyProtection="1">
      <alignment horizontal="center" vertical="center"/>
    </xf>
    <xf numFmtId="0" fontId="0" fillId="2" borderId="17" xfId="0" applyFill="1" applyBorder="1" applyAlignment="1" applyProtection="1">
      <alignment horizontal="right" vertical="center"/>
    </xf>
    <xf numFmtId="0" fontId="0" fillId="2" borderId="18" xfId="0" applyFont="1" applyFill="1" applyBorder="1" applyAlignment="1" applyProtection="1">
      <alignment horizontal="right" vertical="center"/>
    </xf>
    <xf numFmtId="0" fontId="7" fillId="6" borderId="22" xfId="2" applyBorder="1" applyAlignment="1" applyProtection="1">
      <alignment horizontal="center" vertical="center"/>
      <protection hidden="1"/>
    </xf>
    <xf numFmtId="0" fontId="7" fillId="6" borderId="23" xfId="2" applyBorder="1" applyAlignment="1" applyProtection="1">
      <alignment horizontal="center" vertical="center"/>
      <protection hidden="1"/>
    </xf>
    <xf numFmtId="0" fontId="7" fillId="6" borderId="24" xfId="2" applyBorder="1" applyAlignment="1" applyProtection="1">
      <alignment horizontal="center" vertical="center"/>
      <protection hidden="1"/>
    </xf>
    <xf numFmtId="0" fontId="7" fillId="6" borderId="40" xfId="2" applyBorder="1" applyAlignment="1" applyProtection="1">
      <alignment horizontal="center" vertical="center"/>
      <protection hidden="1"/>
    </xf>
    <xf numFmtId="0" fontId="0" fillId="3" borderId="19" xfId="0" applyFont="1" applyFill="1" applyBorder="1" applyAlignment="1" applyProtection="1">
      <alignment horizontal="center" vertical="center" wrapText="1"/>
    </xf>
    <xf numFmtId="0" fontId="0" fillId="3" borderId="21"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9" fillId="8" borderId="14" xfId="3" applyBorder="1" applyAlignment="1" applyProtection="1">
      <alignment horizontal="center" vertical="center" wrapText="1"/>
      <protection hidden="1"/>
    </xf>
    <xf numFmtId="0" fontId="9" fillId="8" borderId="17" xfId="3" applyBorder="1" applyAlignment="1" applyProtection="1">
      <alignment horizontal="center" vertical="center" wrapText="1"/>
      <protection hidden="1"/>
    </xf>
    <xf numFmtId="0" fontId="9" fillId="8" borderId="0" xfId="3" applyBorder="1" applyAlignment="1" applyProtection="1">
      <alignment horizontal="center" vertical="center"/>
      <protection hidden="1"/>
    </xf>
    <xf numFmtId="0" fontId="9" fillId="8" borderId="36" xfId="3" applyBorder="1" applyAlignment="1" applyProtection="1">
      <alignment horizontal="center" vertical="center"/>
      <protection hidden="1"/>
    </xf>
    <xf numFmtId="0" fontId="9" fillId="8" borderId="19" xfId="3" applyBorder="1" applyAlignment="1" applyProtection="1">
      <alignment horizontal="center" vertical="center" wrapText="1"/>
      <protection hidden="1"/>
    </xf>
    <xf numFmtId="0" fontId="9" fillId="8" borderId="3" xfId="3" applyBorder="1" applyAlignment="1" applyProtection="1">
      <alignment horizontal="center" vertical="center" wrapText="1"/>
      <protection hidden="1"/>
    </xf>
    <xf numFmtId="0" fontId="9" fillId="8" borderId="19" xfId="3" applyBorder="1" applyAlignment="1" applyProtection="1">
      <alignment horizontal="center" vertical="center"/>
      <protection hidden="1"/>
    </xf>
    <xf numFmtId="0" fontId="9" fillId="8" borderId="3" xfId="3" applyBorder="1" applyAlignment="1" applyProtection="1">
      <alignment horizontal="center" vertical="center"/>
      <protection hidden="1"/>
    </xf>
    <xf numFmtId="0" fontId="9" fillId="8" borderId="0" xfId="3" applyAlignment="1" applyProtection="1">
      <alignment horizontal="center" vertical="center"/>
      <protection hidden="1"/>
    </xf>
    <xf numFmtId="0" fontId="0" fillId="4" borderId="1" xfId="0"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0" fillId="2" borderId="39" xfId="0" applyFill="1" applyBorder="1" applyAlignment="1" applyProtection="1">
      <alignment horizontal="left" vertical="center" wrapText="1"/>
    </xf>
    <xf numFmtId="0" fontId="0" fillId="2" borderId="20"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39" xfId="0" applyFill="1" applyBorder="1" applyAlignment="1" applyProtection="1">
      <alignment horizontal="left" vertical="top" wrapText="1"/>
    </xf>
    <xf numFmtId="0" fontId="0" fillId="2" borderId="20" xfId="0" applyFill="1" applyBorder="1" applyAlignment="1" applyProtection="1">
      <alignment horizontal="left" vertical="top" wrapText="1"/>
    </xf>
    <xf numFmtId="0" fontId="0" fillId="2" borderId="40" xfId="0" applyFill="1" applyBorder="1" applyAlignment="1" applyProtection="1">
      <alignment horizontal="left" vertical="top" wrapText="1"/>
    </xf>
    <xf numFmtId="0" fontId="0" fillId="2" borderId="39" xfId="0" applyFill="1" applyBorder="1" applyAlignment="1" applyProtection="1">
      <alignment horizontal="left" vertical="center"/>
    </xf>
    <xf numFmtId="0" fontId="0" fillId="2" borderId="20" xfId="0" applyFill="1" applyBorder="1" applyAlignment="1" applyProtection="1">
      <alignment horizontal="left" vertical="center"/>
    </xf>
    <xf numFmtId="0" fontId="0" fillId="2" borderId="40" xfId="0" applyFill="1" applyBorder="1" applyAlignment="1" applyProtection="1">
      <alignment horizontal="left" vertical="center"/>
    </xf>
    <xf numFmtId="0" fontId="0" fillId="2" borderId="43" xfId="0" applyFill="1" applyBorder="1" applyAlignment="1" applyProtection="1">
      <alignment horizontal="left" vertical="top" wrapText="1"/>
    </xf>
    <xf numFmtId="0" fontId="0" fillId="2" borderId="15" xfId="0" applyFill="1" applyBorder="1" applyAlignment="1" applyProtection="1">
      <alignment horizontal="left" vertical="top" wrapText="1"/>
    </xf>
    <xf numFmtId="0" fontId="0" fillId="2" borderId="44" xfId="0" applyFill="1" applyBorder="1" applyAlignment="1" applyProtection="1">
      <alignment horizontal="left" vertical="top" wrapText="1"/>
    </xf>
    <xf numFmtId="0" fontId="0" fillId="2" borderId="43"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44" xfId="0" applyFill="1" applyBorder="1" applyAlignment="1" applyProtection="1">
      <alignment horizontal="left" vertical="center" wrapText="1"/>
    </xf>
    <xf numFmtId="20" fontId="0" fillId="3" borderId="42" xfId="0" applyNumberFormat="1" applyFill="1" applyBorder="1" applyAlignment="1" applyProtection="1">
      <alignment horizontal="center" vertical="center"/>
    </xf>
    <xf numFmtId="20" fontId="0" fillId="3" borderId="41" xfId="0" applyNumberFormat="1"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31" xfId="0" applyFill="1" applyBorder="1" applyAlignment="1" applyProtection="1">
      <alignment horizontal="center" vertical="center"/>
    </xf>
    <xf numFmtId="0" fontId="0" fillId="2" borderId="19" xfId="0" applyFont="1" applyFill="1" applyBorder="1" applyAlignment="1" applyProtection="1">
      <alignment horizontal="center" vertical="center"/>
      <protection hidden="1"/>
    </xf>
    <xf numFmtId="0" fontId="0" fillId="2" borderId="21"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14" xfId="0" applyFill="1" applyBorder="1" applyAlignment="1" applyProtection="1">
      <alignment horizontal="center" vertical="center"/>
    </xf>
    <xf numFmtId="0" fontId="5" fillId="2" borderId="25"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7" fillId="6" borderId="4" xfId="2" applyNumberFormat="1" applyBorder="1" applyAlignment="1" applyProtection="1">
      <alignment horizontal="center" vertical="center"/>
      <protection hidden="1"/>
    </xf>
    <xf numFmtId="0" fontId="7" fillId="6" borderId="2" xfId="2" applyNumberFormat="1" applyBorder="1" applyAlignment="1" applyProtection="1">
      <alignment horizontal="center" vertical="center"/>
      <protection hidden="1"/>
    </xf>
    <xf numFmtId="0" fontId="5" fillId="2" borderId="29" xfId="0" applyFont="1" applyFill="1" applyBorder="1" applyAlignment="1" applyProtection="1">
      <alignment horizontal="center" vertical="center" wrapText="1"/>
    </xf>
    <xf numFmtId="0" fontId="0" fillId="2" borderId="4" xfId="0" applyFont="1" applyFill="1" applyBorder="1" applyAlignment="1" applyProtection="1">
      <alignment horizontal="left" vertical="center"/>
      <protection hidden="1"/>
    </xf>
    <xf numFmtId="0" fontId="0" fillId="2" borderId="20" xfId="0" applyFont="1" applyFill="1" applyBorder="1" applyAlignment="1" applyProtection="1">
      <alignment horizontal="left" vertical="center"/>
      <protection hidden="1"/>
    </xf>
    <xf numFmtId="0" fontId="0" fillId="2" borderId="2" xfId="0" applyFont="1" applyFill="1" applyBorder="1" applyAlignment="1" applyProtection="1">
      <alignment horizontal="left" vertical="center"/>
      <protection hidden="1"/>
    </xf>
    <xf numFmtId="165" fontId="0" fillId="2" borderId="1" xfId="0" applyNumberFormat="1" applyFont="1" applyFill="1" applyBorder="1" applyAlignment="1" applyProtection="1">
      <alignment horizontal="center" vertical="center"/>
      <protection hidden="1"/>
    </xf>
    <xf numFmtId="0" fontId="3" fillId="2" borderId="10" xfId="1" applyFill="1" applyBorder="1" applyAlignment="1" applyProtection="1">
      <alignment horizontal="left" vertical="center"/>
    </xf>
    <xf numFmtId="0" fontId="3" fillId="2" borderId="11" xfId="1" applyFill="1" applyBorder="1" applyAlignment="1" applyProtection="1">
      <alignment horizontal="left" vertical="center"/>
    </xf>
    <xf numFmtId="0" fontId="0" fillId="2" borderId="1" xfId="0" applyFill="1" applyBorder="1" applyAlignment="1" applyProtection="1">
      <alignment vertical="top" wrapText="1"/>
      <protection hidden="1"/>
    </xf>
    <xf numFmtId="165" fontId="0" fillId="2" borderId="19" xfId="0" applyNumberFormat="1" applyFont="1" applyFill="1" applyBorder="1" applyAlignment="1" applyProtection="1">
      <alignment horizontal="center" vertical="center"/>
      <protection hidden="1"/>
    </xf>
    <xf numFmtId="165" fontId="0" fillId="2" borderId="3" xfId="0" applyNumberFormat="1" applyFont="1" applyFill="1" applyBorder="1" applyAlignment="1" applyProtection="1">
      <alignment horizontal="center" vertical="center"/>
      <protection hidden="1"/>
    </xf>
    <xf numFmtId="0" fontId="0" fillId="2" borderId="14" xfId="0" applyFill="1" applyBorder="1" applyAlignment="1" applyProtection="1">
      <alignment vertical="center" wrapText="1"/>
      <protection hidden="1"/>
    </xf>
    <xf numFmtId="0" fontId="0" fillId="2" borderId="15" xfId="0" applyFill="1" applyBorder="1" applyAlignment="1" applyProtection="1">
      <alignment vertical="center" wrapText="1"/>
      <protection hidden="1"/>
    </xf>
    <xf numFmtId="0" fontId="0" fillId="2" borderId="16" xfId="0" applyFill="1" applyBorder="1" applyAlignment="1" applyProtection="1">
      <alignment vertical="center" wrapText="1"/>
      <protection hidden="1"/>
    </xf>
    <xf numFmtId="0" fontId="0" fillId="2" borderId="17" xfId="0" applyFill="1" applyBorder="1" applyAlignment="1" applyProtection="1">
      <alignment vertical="center" wrapText="1"/>
      <protection hidden="1"/>
    </xf>
    <xf numFmtId="0" fontId="0" fillId="2" borderId="18" xfId="0" applyFill="1" applyBorder="1" applyAlignment="1" applyProtection="1">
      <alignment vertical="center" wrapText="1"/>
      <protection hidden="1"/>
    </xf>
    <xf numFmtId="0" fontId="0" fillId="2" borderId="13" xfId="0" applyFill="1" applyBorder="1" applyAlignment="1" applyProtection="1">
      <alignment vertical="center" wrapText="1"/>
      <protection hidden="1"/>
    </xf>
    <xf numFmtId="0" fontId="0" fillId="2" borderId="1" xfId="0" applyFill="1" applyBorder="1" applyAlignment="1" applyProtection="1">
      <alignment horizontal="center" vertical="center"/>
      <protection hidden="1"/>
    </xf>
  </cellXfs>
  <cellStyles count="5">
    <cellStyle name="Bad" xfId="4" builtinId="27"/>
    <cellStyle name="Good" xfId="3" builtinId="26"/>
    <cellStyle name="Hyperlink" xfId="1" builtinId="8"/>
    <cellStyle name="Neutral" xfId="2" builtinId="28"/>
    <cellStyle name="Normal" xfId="0" builtinId="0"/>
  </cellStyles>
  <dxfs count="0"/>
  <tableStyles count="0" defaultTableStyle="TableStyleMedium9" defaultPivotStyle="PivotStyleLight16"/>
  <colors>
    <mruColors>
      <color rgb="FFDBDBE7"/>
      <color rgb="FFE8E8F0"/>
      <color rgb="FF8787AF"/>
      <color rgb="FFC1C1D5"/>
      <color rgb="FF5F5F8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100"/>
              <a:t>Height of Tide</a:t>
            </a:r>
          </a:p>
        </c:rich>
      </c:tx>
      <c:layout/>
    </c:title>
    <c:plotArea>
      <c:layout/>
      <c:lineChart>
        <c:grouping val="standard"/>
        <c:ser>
          <c:idx val="0"/>
          <c:order val="0"/>
          <c:tx>
            <c:v>Ht (m)</c:v>
          </c:tx>
          <c:marker>
            <c:symbol val="none"/>
          </c:marker>
          <c:cat>
            <c:numRef>
              <c:f>'Rule of Twelfths'!$U$10:$U$16</c:f>
              <c:numCache>
                <c:formatCode>hh:mm</c:formatCode>
                <c:ptCount val="7"/>
                <c:pt idx="0">
                  <c:v>0</c:v>
                </c:pt>
                <c:pt idx="1">
                  <c:v>0</c:v>
                </c:pt>
                <c:pt idx="2">
                  <c:v>0</c:v>
                </c:pt>
                <c:pt idx="3">
                  <c:v>0</c:v>
                </c:pt>
                <c:pt idx="4">
                  <c:v>0</c:v>
                </c:pt>
                <c:pt idx="5">
                  <c:v>0</c:v>
                </c:pt>
                <c:pt idx="6">
                  <c:v>0</c:v>
                </c:pt>
              </c:numCache>
            </c:numRef>
          </c:cat>
          <c:val>
            <c:numRef>
              <c:f>'Rule of Twelfths'!$V$10:$V$16</c:f>
              <c:numCache>
                <c:formatCode>0.00</c:formatCode>
                <c:ptCount val="7"/>
                <c:pt idx="0">
                  <c:v>0</c:v>
                </c:pt>
                <c:pt idx="1">
                  <c:v>0</c:v>
                </c:pt>
                <c:pt idx="2">
                  <c:v>0</c:v>
                </c:pt>
                <c:pt idx="3">
                  <c:v>0</c:v>
                </c:pt>
                <c:pt idx="4">
                  <c:v>0</c:v>
                </c:pt>
                <c:pt idx="5">
                  <c:v>0</c:v>
                </c:pt>
                <c:pt idx="6">
                  <c:v>0</c:v>
                </c:pt>
              </c:numCache>
            </c:numRef>
          </c:val>
        </c:ser>
        <c:marker val="1"/>
        <c:axId val="93776512"/>
        <c:axId val="93401472"/>
      </c:lineChart>
      <c:catAx>
        <c:axId val="93776512"/>
        <c:scaling>
          <c:orientation val="minMax"/>
        </c:scaling>
        <c:axPos val="b"/>
        <c:numFmt formatCode="hh:mm" sourceLinked="1"/>
        <c:tickLblPos val="nextTo"/>
        <c:crossAx val="93401472"/>
        <c:crosses val="autoZero"/>
        <c:auto val="1"/>
        <c:lblAlgn val="ctr"/>
        <c:lblOffset val="100"/>
      </c:catAx>
      <c:valAx>
        <c:axId val="93401472"/>
        <c:scaling>
          <c:orientation val="minMax"/>
        </c:scaling>
        <c:axPos val="l"/>
        <c:majorGridlines>
          <c:spPr>
            <a:ln w="0">
              <a:solidFill>
                <a:schemeClr val="bg1"/>
              </a:solidFill>
            </a:ln>
          </c:spPr>
        </c:majorGridlines>
        <c:numFmt formatCode="0.0" sourceLinked="0"/>
        <c:tickLblPos val="nextTo"/>
        <c:crossAx val="93776512"/>
        <c:crosses val="autoZero"/>
        <c:crossBetween val="between"/>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http://sailskills.co.uk/"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133350</xdr:colOff>
      <xdr:row>2</xdr:row>
      <xdr:rowOff>104775</xdr:rowOff>
    </xdr:from>
    <xdr:to>
      <xdr:col>3</xdr:col>
      <xdr:colOff>742217</xdr:colOff>
      <xdr:row>6</xdr:row>
      <xdr:rowOff>76200</xdr:rowOff>
    </xdr:to>
    <xdr:pic>
      <xdr:nvPicPr>
        <xdr:cNvPr id="2" name="Picture 1" descr="Logo.jpg">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523875" y="381000"/>
          <a:ext cx="608867" cy="723900"/>
        </a:xfrm>
        <a:prstGeom prst="rect">
          <a:avLst/>
        </a:prstGeom>
      </xdr:spPr>
    </xdr:pic>
    <xdr:clientData/>
  </xdr:twoCellAnchor>
  <xdr:twoCellAnchor>
    <xdr:from>
      <xdr:col>15</xdr:col>
      <xdr:colOff>67236</xdr:colOff>
      <xdr:row>17</xdr:row>
      <xdr:rowOff>56028</xdr:rowOff>
    </xdr:from>
    <xdr:to>
      <xdr:col>24</xdr:col>
      <xdr:colOff>56029</xdr:colOff>
      <xdr:row>34</xdr:row>
      <xdr:rowOff>145676</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ailskills.co.uk/" TargetMode="External"/><Relationship Id="rId2" Type="http://schemas.openxmlformats.org/officeDocument/2006/relationships/hyperlink" Target="http://www.sailskills.co.uk/" TargetMode="External"/><Relationship Id="rId1" Type="http://schemas.openxmlformats.org/officeDocument/2006/relationships/hyperlink" Target="mailto:enquiries@sailskills.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F1782"/>
  <sheetViews>
    <sheetView tabSelected="1" zoomScaleNormal="100" workbookViewId="0">
      <selection activeCell="DH33" sqref="DH33"/>
    </sheetView>
  </sheetViews>
  <sheetFormatPr defaultRowHeight="15"/>
  <cols>
    <col min="1" max="1" width="2.42578125" style="71" customWidth="1"/>
    <col min="2" max="3" width="1.28515625" style="44" customWidth="1"/>
    <col min="4" max="4" width="16.85546875" style="68" customWidth="1"/>
    <col min="5" max="6" width="7.140625" style="49" customWidth="1"/>
    <col min="7" max="7" width="6.140625" style="49" customWidth="1"/>
    <col min="8" max="8" width="4" style="50" customWidth="1"/>
    <col min="9" max="9" width="1.85546875" style="49" customWidth="1"/>
    <col min="10" max="12" width="6.140625" style="49" customWidth="1"/>
    <col min="13" max="13" width="2.42578125" style="49" customWidth="1"/>
    <col min="14" max="14" width="1.7109375" style="44" customWidth="1"/>
    <col min="15" max="15" width="1.85546875" style="71" customWidth="1"/>
    <col min="16" max="16" width="2.140625" style="71" customWidth="1"/>
    <col min="17" max="17" width="9.140625" style="72"/>
    <col min="18" max="20" width="9.140625" style="71"/>
    <col min="21" max="24" width="8.5703125" style="71" customWidth="1"/>
    <col min="25" max="26" width="2.140625" style="71" customWidth="1"/>
    <col min="27" max="27" width="1.85546875" style="71" customWidth="1"/>
    <col min="28" max="29" width="3.42578125" style="71" hidden="1" customWidth="1"/>
    <col min="30" max="30" width="4.5703125" style="71" hidden="1" customWidth="1"/>
    <col min="31" max="31" width="3.42578125" style="71" hidden="1" customWidth="1"/>
    <col min="32" max="32" width="1.85546875" style="71" hidden="1" customWidth="1"/>
    <col min="33" max="33" width="6.42578125" style="71" hidden="1" customWidth="1"/>
    <col min="34" max="34" width="7" style="71" hidden="1" customWidth="1"/>
    <col min="35" max="35" width="7.7109375" style="71" hidden="1" customWidth="1"/>
    <col min="36" max="36" width="8.85546875" style="71" hidden="1" customWidth="1"/>
    <col min="37" max="37" width="8.5703125" style="71" hidden="1" customWidth="1"/>
    <col min="38" max="38" width="7.5703125" style="71" hidden="1" customWidth="1"/>
    <col min="39" max="39" width="6.85546875" style="71" hidden="1" customWidth="1"/>
    <col min="40" max="40" width="3.42578125" style="71" hidden="1" customWidth="1"/>
    <col min="41" max="41" width="4.140625" style="71" hidden="1" customWidth="1"/>
    <col min="42" max="42" width="3.42578125" style="71" hidden="1" customWidth="1"/>
    <col min="43" max="43" width="6" style="71" hidden="1" customWidth="1"/>
    <col min="44" max="46" width="3.42578125" style="71" hidden="1" customWidth="1"/>
    <col min="47" max="47" width="9.140625" style="71" hidden="1" customWidth="1"/>
    <col min="48" max="52" width="9.140625" style="49" hidden="1" customWidth="1"/>
    <col min="53" max="58" width="10.140625" style="49" hidden="1" customWidth="1"/>
    <col min="59" max="59" width="10.140625" style="73" hidden="1" customWidth="1"/>
    <col min="60" max="60" width="10.140625" style="49" hidden="1" customWidth="1"/>
    <col min="61" max="61" width="10.140625" style="51" hidden="1" customWidth="1"/>
    <col min="62" max="64" width="10.140625" style="49" hidden="1" customWidth="1"/>
    <col min="65" max="68" width="9.140625" style="49" hidden="1" customWidth="1"/>
    <col min="69" max="69" width="9.140625" style="51" hidden="1" customWidth="1"/>
    <col min="70" max="70" width="9.140625" style="74" hidden="1" customWidth="1"/>
    <col min="71" max="71" width="10.28515625" style="49" hidden="1" customWidth="1"/>
    <col min="72" max="87" width="9.140625" style="49" hidden="1" customWidth="1"/>
    <col min="88" max="88" width="14.7109375" style="49" hidden="1" customWidth="1"/>
    <col min="89" max="89" width="9.140625" style="49" hidden="1" customWidth="1"/>
    <col min="90" max="90" width="10" style="49" hidden="1" customWidth="1"/>
    <col min="91" max="94" width="9.140625" style="49" hidden="1" customWidth="1"/>
    <col min="95" max="95" width="6.28515625" style="75" hidden="1" customWidth="1"/>
    <col min="96" max="97" width="9.140625" style="49" hidden="1" customWidth="1"/>
    <col min="98" max="110" width="9.140625" style="71" hidden="1" customWidth="1"/>
    <col min="111" max="113" width="9.140625" style="71" customWidth="1"/>
    <col min="114" max="16384" width="9.140625" style="71"/>
  </cols>
  <sheetData>
    <row r="1" spans="1:97" ht="10.5" customHeight="1" thickBot="1">
      <c r="A1" s="2"/>
      <c r="B1" s="21"/>
      <c r="C1" s="21"/>
      <c r="D1" s="21"/>
      <c r="E1" s="21"/>
      <c r="F1" s="21"/>
      <c r="G1" s="21"/>
      <c r="H1" s="25"/>
      <c r="I1" s="21"/>
      <c r="J1" s="21"/>
      <c r="K1" s="21"/>
      <c r="L1" s="21"/>
      <c r="M1" s="21"/>
      <c r="N1" s="21"/>
      <c r="O1" s="2"/>
      <c r="P1" s="2"/>
      <c r="Q1" s="3"/>
      <c r="R1" s="2"/>
      <c r="S1" s="2"/>
      <c r="T1" s="2"/>
      <c r="U1" s="2"/>
      <c r="V1" s="2"/>
      <c r="W1" s="2"/>
      <c r="X1" s="2"/>
      <c r="Y1" s="2"/>
      <c r="Z1" s="2"/>
      <c r="AA1" s="2"/>
      <c r="BQ1" s="59"/>
    </row>
    <row r="2" spans="1:97" ht="11.25" customHeight="1" thickBot="1">
      <c r="A2" s="2"/>
      <c r="B2" s="6"/>
      <c r="C2" s="8"/>
      <c r="D2" s="8"/>
      <c r="E2" s="8"/>
      <c r="F2" s="8"/>
      <c r="G2" s="8"/>
      <c r="H2" s="38"/>
      <c r="I2" s="8"/>
      <c r="J2" s="8"/>
      <c r="K2" s="8"/>
      <c r="L2" s="8"/>
      <c r="M2" s="8"/>
      <c r="N2" s="8"/>
      <c r="O2" s="8"/>
      <c r="P2" s="8"/>
      <c r="Q2" s="7"/>
      <c r="R2" s="8"/>
      <c r="S2" s="8"/>
      <c r="T2" s="8"/>
      <c r="U2" s="8"/>
      <c r="V2" s="8"/>
      <c r="W2" s="8"/>
      <c r="X2" s="8"/>
      <c r="Y2" s="8"/>
      <c r="Z2" s="9"/>
      <c r="AA2" s="2"/>
      <c r="BQ2" s="59"/>
    </row>
    <row r="3" spans="1:97" ht="15.75" thickBot="1">
      <c r="A3" s="2"/>
      <c r="B3" s="10"/>
      <c r="C3" s="21"/>
      <c r="D3" s="209"/>
      <c r="E3" s="197"/>
      <c r="F3" s="197"/>
      <c r="G3" s="197"/>
      <c r="H3" s="198"/>
      <c r="I3" s="197"/>
      <c r="J3" s="197"/>
      <c r="K3" s="197"/>
      <c r="L3" s="197"/>
      <c r="M3" s="234"/>
      <c r="N3" s="21"/>
      <c r="O3" s="21"/>
      <c r="P3" s="237" t="s">
        <v>122</v>
      </c>
      <c r="Q3" s="238"/>
      <c r="R3" s="238"/>
      <c r="S3" s="238"/>
      <c r="T3" s="238"/>
      <c r="U3" s="238"/>
      <c r="V3" s="238"/>
      <c r="W3" s="238"/>
      <c r="X3" s="238"/>
      <c r="Y3" s="239"/>
      <c r="Z3" s="27"/>
      <c r="AA3" s="2"/>
      <c r="BP3" s="123" t="s">
        <v>41</v>
      </c>
      <c r="BQ3" s="176">
        <f>AW30</f>
        <v>0</v>
      </c>
      <c r="BR3" s="127">
        <f>BG30</f>
        <v>0</v>
      </c>
    </row>
    <row r="4" spans="1:97" ht="15" customHeight="1">
      <c r="A4" s="2"/>
      <c r="B4" s="10"/>
      <c r="C4" s="21"/>
      <c r="D4" s="210"/>
      <c r="E4" s="212" t="s">
        <v>65</v>
      </c>
      <c r="F4" s="213"/>
      <c r="G4" s="213"/>
      <c r="H4" s="213"/>
      <c r="I4" s="213"/>
      <c r="J4" s="213"/>
      <c r="K4" s="213"/>
      <c r="L4" s="214"/>
      <c r="M4" s="235"/>
      <c r="N4" s="196"/>
      <c r="O4" s="21"/>
      <c r="P4" s="240"/>
      <c r="Q4" s="241"/>
      <c r="R4" s="241"/>
      <c r="S4" s="241"/>
      <c r="T4" s="241"/>
      <c r="U4" s="241"/>
      <c r="V4" s="241"/>
      <c r="W4" s="241"/>
      <c r="X4" s="241"/>
      <c r="Y4" s="242"/>
      <c r="Z4" s="53"/>
      <c r="AA4" s="2"/>
    </row>
    <row r="5" spans="1:97" ht="12.75" customHeight="1" thickBot="1">
      <c r="A5" s="2"/>
      <c r="B5" s="10"/>
      <c r="C5" s="21"/>
      <c r="D5" s="210"/>
      <c r="E5" s="215"/>
      <c r="F5" s="216"/>
      <c r="G5" s="216"/>
      <c r="H5" s="216"/>
      <c r="I5" s="216"/>
      <c r="J5" s="216"/>
      <c r="K5" s="216"/>
      <c r="L5" s="217"/>
      <c r="M5" s="235"/>
      <c r="N5" s="196"/>
      <c r="O5" s="21"/>
      <c r="P5" s="240"/>
      <c r="Q5" s="241"/>
      <c r="R5" s="241"/>
      <c r="S5" s="241"/>
      <c r="T5" s="241"/>
      <c r="U5" s="241"/>
      <c r="V5" s="241"/>
      <c r="W5" s="241"/>
      <c r="X5" s="241"/>
      <c r="Y5" s="242"/>
      <c r="Z5" s="27"/>
      <c r="AA5" s="2"/>
      <c r="AF5" s="177"/>
      <c r="AG5" s="177"/>
      <c r="AH5" s="177"/>
      <c r="AI5" s="177"/>
      <c r="AJ5" s="177"/>
      <c r="AK5" s="177"/>
      <c r="AL5" s="177"/>
      <c r="AM5" s="177"/>
      <c r="AN5" s="177"/>
      <c r="AO5" s="177"/>
      <c r="AP5" s="177"/>
      <c r="AQ5" s="177"/>
      <c r="AR5" s="177"/>
      <c r="AS5" s="177"/>
      <c r="AT5" s="177"/>
      <c r="AU5" s="177"/>
      <c r="BA5" s="65"/>
      <c r="BB5" s="65"/>
      <c r="BC5" s="65"/>
      <c r="BD5" s="65"/>
      <c r="BE5" s="65"/>
      <c r="BF5" s="65"/>
      <c r="BG5" s="76"/>
      <c r="BH5" s="65"/>
      <c r="BI5" s="58"/>
      <c r="BJ5" s="65"/>
      <c r="BK5" s="65"/>
      <c r="BL5" s="65"/>
      <c r="BM5" s="65"/>
      <c r="BN5" s="65"/>
      <c r="BO5" s="65"/>
    </row>
    <row r="6" spans="1:97" ht="15.75" customHeight="1" thickBot="1">
      <c r="A6" s="2"/>
      <c r="B6" s="10"/>
      <c r="C6" s="21"/>
      <c r="D6" s="210"/>
      <c r="E6" s="218"/>
      <c r="F6" s="219"/>
      <c r="G6" s="219"/>
      <c r="H6" s="219"/>
      <c r="I6" s="219"/>
      <c r="J6" s="219"/>
      <c r="K6" s="219"/>
      <c r="L6" s="220"/>
      <c r="M6" s="235"/>
      <c r="N6" s="196"/>
      <c r="O6" s="21"/>
      <c r="P6" s="10"/>
      <c r="Q6" s="334" t="str">
        <f>IF(T6="LW","Flood","Ebb")</f>
        <v>Flood</v>
      </c>
      <c r="R6" s="333" t="s">
        <v>94</v>
      </c>
      <c r="S6" s="333"/>
      <c r="T6" s="11" t="str">
        <f>IF(G12&gt;G13,"HW","LW")</f>
        <v>LW</v>
      </c>
      <c r="U6" s="344" t="s">
        <v>53</v>
      </c>
      <c r="V6" s="356" t="s">
        <v>52</v>
      </c>
      <c r="W6" s="250" t="s">
        <v>22</v>
      </c>
      <c r="X6" s="341" t="s">
        <v>23</v>
      </c>
      <c r="Y6" s="12"/>
      <c r="Z6" s="12"/>
      <c r="AA6" s="2"/>
      <c r="AF6" s="177"/>
      <c r="AG6" s="177"/>
      <c r="AH6" s="349" t="s">
        <v>98</v>
      </c>
      <c r="AI6" s="349"/>
      <c r="AJ6" s="349"/>
      <c r="AK6" s="349"/>
      <c r="AL6" s="349"/>
      <c r="AM6" s="349"/>
      <c r="AN6" s="349"/>
      <c r="AO6" s="349"/>
      <c r="AP6" s="349"/>
      <c r="AQ6" s="349"/>
      <c r="AR6" s="349"/>
      <c r="AS6" s="349"/>
      <c r="AT6" s="349"/>
      <c r="AU6" s="350"/>
      <c r="AV6" s="243" t="s">
        <v>3</v>
      </c>
      <c r="AW6" s="244"/>
      <c r="AX6" s="244"/>
      <c r="AY6" s="244"/>
      <c r="AZ6" s="244"/>
      <c r="BA6" s="337" t="s">
        <v>27</v>
      </c>
      <c r="BB6" s="338"/>
      <c r="BC6" s="338"/>
      <c r="BD6" s="338"/>
      <c r="BE6" s="338"/>
      <c r="BF6" s="338"/>
      <c r="BG6" s="338"/>
      <c r="BH6" s="338"/>
      <c r="BI6" s="338"/>
      <c r="BJ6" s="338"/>
      <c r="BK6" s="338"/>
      <c r="BL6" s="338"/>
      <c r="BM6" s="338"/>
      <c r="BN6" s="338"/>
      <c r="BO6" s="339"/>
      <c r="BP6" s="132" t="s">
        <v>40</v>
      </c>
      <c r="BQ6" s="133"/>
      <c r="BR6" s="134"/>
      <c r="BS6" s="135"/>
      <c r="BT6" s="135"/>
      <c r="BU6" s="135"/>
      <c r="BV6" s="135"/>
      <c r="BW6" s="69"/>
      <c r="BX6" s="69"/>
      <c r="BY6" s="119"/>
      <c r="BZ6" s="119"/>
      <c r="CA6" s="120" t="s">
        <v>40</v>
      </c>
      <c r="CB6" s="121"/>
      <c r="CC6" s="122"/>
      <c r="CD6" s="119"/>
      <c r="CE6" s="119"/>
      <c r="CF6" s="119"/>
      <c r="CG6" s="119"/>
      <c r="CH6" s="119"/>
      <c r="CI6" s="69"/>
      <c r="CJ6" s="254" t="s">
        <v>8</v>
      </c>
      <c r="CK6" s="255"/>
      <c r="CL6" s="255"/>
      <c r="CM6" s="255"/>
      <c r="CN6" s="255"/>
      <c r="CO6" s="256"/>
      <c r="CP6" s="107"/>
    </row>
    <row r="7" spans="1:97" ht="15" customHeight="1" thickBot="1">
      <c r="A7" s="2"/>
      <c r="B7" s="10"/>
      <c r="C7" s="21"/>
      <c r="D7" s="211"/>
      <c r="E7" s="199"/>
      <c r="F7" s="199"/>
      <c r="G7" s="199"/>
      <c r="H7" s="200"/>
      <c r="I7" s="199"/>
      <c r="J7" s="199"/>
      <c r="K7" s="199"/>
      <c r="L7" s="199"/>
      <c r="M7" s="236"/>
      <c r="N7" s="21"/>
      <c r="O7" s="21"/>
      <c r="P7" s="10"/>
      <c r="Q7" s="334"/>
      <c r="R7" s="335" t="s">
        <v>95</v>
      </c>
      <c r="S7" s="336"/>
      <c r="T7" s="52" t="str">
        <f>IF(T6="LW","HW","LW")</f>
        <v>HW</v>
      </c>
      <c r="U7" s="345"/>
      <c r="V7" s="250"/>
      <c r="W7" s="250"/>
      <c r="X7" s="342"/>
      <c r="Y7" s="12"/>
      <c r="Z7" s="12"/>
      <c r="AA7" s="2"/>
      <c r="AF7" s="177"/>
      <c r="AG7" s="177"/>
      <c r="AH7" s="177"/>
      <c r="AI7" s="347" t="s">
        <v>103</v>
      </c>
      <c r="AJ7" s="351" t="s">
        <v>3</v>
      </c>
      <c r="AK7" s="353" t="s">
        <v>17</v>
      </c>
      <c r="AL7" s="351" t="s">
        <v>100</v>
      </c>
      <c r="AM7" s="108"/>
      <c r="AN7" s="108"/>
      <c r="AO7" s="108"/>
      <c r="AP7" s="108"/>
      <c r="AQ7" s="108"/>
      <c r="AR7" s="108"/>
      <c r="AS7" s="108"/>
      <c r="AT7" s="108"/>
      <c r="AU7" s="108"/>
      <c r="AV7" s="95"/>
      <c r="AW7" s="95"/>
      <c r="AX7" s="95"/>
      <c r="AY7" s="95"/>
      <c r="AZ7" s="135"/>
      <c r="BA7" s="251" t="s">
        <v>36</v>
      </c>
      <c r="BB7" s="246" t="s">
        <v>30</v>
      </c>
      <c r="BC7" s="246" t="s">
        <v>74</v>
      </c>
      <c r="BD7" s="246" t="s">
        <v>75</v>
      </c>
      <c r="BE7" s="246" t="s">
        <v>73</v>
      </c>
      <c r="BF7" s="246" t="s">
        <v>76</v>
      </c>
      <c r="BG7" s="246" t="s">
        <v>31</v>
      </c>
      <c r="BH7" s="246" t="s">
        <v>70</v>
      </c>
      <c r="BI7" s="246" t="s">
        <v>29</v>
      </c>
      <c r="BJ7" s="248" t="s">
        <v>32</v>
      </c>
      <c r="BK7" s="248" t="s">
        <v>34</v>
      </c>
      <c r="BL7" s="248" t="s">
        <v>33</v>
      </c>
      <c r="BM7" s="248" t="s">
        <v>35</v>
      </c>
      <c r="BN7" s="246" t="s">
        <v>82</v>
      </c>
      <c r="BO7" s="307" t="s">
        <v>81</v>
      </c>
      <c r="BP7" s="251" t="s">
        <v>42</v>
      </c>
      <c r="BQ7" s="246" t="s">
        <v>45</v>
      </c>
      <c r="BR7" s="246" t="s">
        <v>46</v>
      </c>
      <c r="BS7" s="246" t="s">
        <v>29</v>
      </c>
      <c r="BT7" s="246" t="s">
        <v>54</v>
      </c>
      <c r="BU7" s="246" t="s">
        <v>50</v>
      </c>
      <c r="BV7" s="246" t="s">
        <v>49</v>
      </c>
      <c r="BY7" s="265" t="s">
        <v>34</v>
      </c>
      <c r="BZ7" s="262" t="s">
        <v>61</v>
      </c>
      <c r="CA7" s="286" t="s">
        <v>42</v>
      </c>
      <c r="CB7" s="289" t="s">
        <v>45</v>
      </c>
      <c r="CC7" s="289" t="s">
        <v>46</v>
      </c>
      <c r="CD7" s="289" t="s">
        <v>29</v>
      </c>
      <c r="CE7" s="289" t="s">
        <v>54</v>
      </c>
      <c r="CF7" s="289" t="s">
        <v>50</v>
      </c>
      <c r="CG7" s="289" t="s">
        <v>49</v>
      </c>
      <c r="CH7" s="123"/>
      <c r="CJ7" s="108"/>
      <c r="CK7" s="108" t="s">
        <v>3</v>
      </c>
      <c r="CL7" s="108"/>
      <c r="CM7" s="108"/>
      <c r="CN7" s="108"/>
      <c r="CO7" s="108" t="s">
        <v>10</v>
      </c>
      <c r="CP7" s="107"/>
      <c r="CQ7" s="268"/>
      <c r="CR7" s="269"/>
      <c r="CS7" s="270"/>
    </row>
    <row r="8" spans="1:97" ht="15" customHeight="1" thickBot="1">
      <c r="A8" s="2"/>
      <c r="B8" s="10"/>
      <c r="C8" s="402"/>
      <c r="D8" s="402"/>
      <c r="E8" s="402"/>
      <c r="F8" s="402"/>
      <c r="G8" s="402"/>
      <c r="H8" s="402"/>
      <c r="I8" s="402"/>
      <c r="J8" s="402"/>
      <c r="K8" s="402"/>
      <c r="L8" s="402"/>
      <c r="M8" s="402"/>
      <c r="N8" s="402"/>
      <c r="O8" s="21"/>
      <c r="P8" s="10"/>
      <c r="Q8" s="258" t="s">
        <v>16</v>
      </c>
      <c r="R8" s="260" t="s">
        <v>2</v>
      </c>
      <c r="S8" s="329" t="str">
        <f>IF(T6="LW","Rise","Fall")</f>
        <v>Rise</v>
      </c>
      <c r="T8" s="330"/>
      <c r="U8" s="345"/>
      <c r="V8" s="250"/>
      <c r="W8" s="250"/>
      <c r="X8" s="342"/>
      <c r="Y8" s="12"/>
      <c r="Z8" s="12"/>
      <c r="AA8" s="2"/>
      <c r="AF8" s="177"/>
      <c r="AG8" s="355" t="s">
        <v>15</v>
      </c>
      <c r="AH8" s="350"/>
      <c r="AI8" s="348"/>
      <c r="AJ8" s="352"/>
      <c r="AK8" s="354"/>
      <c r="AL8" s="352"/>
      <c r="AM8" s="108"/>
      <c r="AN8" s="108"/>
      <c r="AO8" s="108"/>
      <c r="AP8" s="108"/>
      <c r="AQ8" s="108"/>
      <c r="AR8" s="108"/>
      <c r="AS8" s="108"/>
      <c r="AT8" s="108"/>
      <c r="AU8" s="108"/>
      <c r="AV8" s="246" t="s">
        <v>16</v>
      </c>
      <c r="AW8" s="248" t="s">
        <v>17</v>
      </c>
      <c r="AX8" s="95"/>
      <c r="AY8" s="243" t="s">
        <v>72</v>
      </c>
      <c r="AZ8" s="340"/>
      <c r="BA8" s="252"/>
      <c r="BB8" s="257"/>
      <c r="BC8" s="257"/>
      <c r="BD8" s="257"/>
      <c r="BE8" s="257"/>
      <c r="BF8" s="257"/>
      <c r="BG8" s="257"/>
      <c r="BH8" s="257"/>
      <c r="BI8" s="257"/>
      <c r="BJ8" s="314"/>
      <c r="BK8" s="314"/>
      <c r="BL8" s="314"/>
      <c r="BM8" s="314"/>
      <c r="BN8" s="257"/>
      <c r="BO8" s="308"/>
      <c r="BP8" s="252"/>
      <c r="BQ8" s="257"/>
      <c r="BR8" s="257"/>
      <c r="BS8" s="257"/>
      <c r="BT8" s="257"/>
      <c r="BU8" s="257"/>
      <c r="BV8" s="292"/>
      <c r="BY8" s="266"/>
      <c r="BZ8" s="263"/>
      <c r="CA8" s="287"/>
      <c r="CB8" s="290"/>
      <c r="CC8" s="290"/>
      <c r="CD8" s="290"/>
      <c r="CE8" s="290"/>
      <c r="CF8" s="290"/>
      <c r="CG8" s="331"/>
      <c r="CH8" s="123"/>
      <c r="CJ8" s="108"/>
      <c r="CK8" s="108" t="s">
        <v>4</v>
      </c>
      <c r="CL8" s="108" t="s">
        <v>5</v>
      </c>
      <c r="CM8" s="108" t="s">
        <v>17</v>
      </c>
      <c r="CN8" s="108"/>
      <c r="CO8" s="108"/>
      <c r="CP8" s="107"/>
    </row>
    <row r="9" spans="1:97" ht="15" customHeight="1">
      <c r="A9" s="2"/>
      <c r="B9" s="10"/>
      <c r="C9" s="21"/>
      <c r="D9" s="237" t="s">
        <v>8</v>
      </c>
      <c r="E9" s="238"/>
      <c r="F9" s="238"/>
      <c r="G9" s="238"/>
      <c r="H9" s="239"/>
      <c r="I9" s="62"/>
      <c r="J9" s="225" t="s">
        <v>104</v>
      </c>
      <c r="K9" s="226"/>
      <c r="L9" s="226"/>
      <c r="M9" s="227"/>
      <c r="N9" s="21"/>
      <c r="O9" s="21"/>
      <c r="P9" s="10"/>
      <c r="Q9" s="259"/>
      <c r="R9" s="261"/>
      <c r="S9" s="4" t="s">
        <v>14</v>
      </c>
      <c r="T9" s="54" t="s">
        <v>13</v>
      </c>
      <c r="U9" s="346"/>
      <c r="V9" s="250"/>
      <c r="W9" s="250"/>
      <c r="X9" s="343"/>
      <c r="Y9" s="13"/>
      <c r="Z9" s="13"/>
      <c r="AA9" s="2"/>
      <c r="AF9" s="177"/>
      <c r="AG9" s="177" t="s">
        <v>99</v>
      </c>
      <c r="AH9" s="108" t="str">
        <f>T6</f>
        <v>LW</v>
      </c>
      <c r="AI9" s="109">
        <f>G12</f>
        <v>0</v>
      </c>
      <c r="AJ9" s="178">
        <f t="shared" ref="AJ9:AJ15" si="0">AK9/AL9</f>
        <v>0</v>
      </c>
      <c r="AK9" s="109">
        <f>BD10</f>
        <v>0</v>
      </c>
      <c r="AL9" s="108">
        <v>24</v>
      </c>
      <c r="AM9" s="108"/>
      <c r="AN9" s="108"/>
      <c r="AO9" s="108"/>
      <c r="AP9" s="108"/>
      <c r="AQ9" s="178"/>
      <c r="AR9" s="108"/>
      <c r="AS9" s="108"/>
      <c r="AT9" s="108"/>
      <c r="AU9" s="108"/>
      <c r="AV9" s="247"/>
      <c r="AW9" s="249"/>
      <c r="AX9" s="95" t="s">
        <v>18</v>
      </c>
      <c r="AY9" s="136" t="s">
        <v>21</v>
      </c>
      <c r="AZ9" s="135"/>
      <c r="BA9" s="253"/>
      <c r="BB9" s="247"/>
      <c r="BC9" s="247"/>
      <c r="BD9" s="247"/>
      <c r="BE9" s="247"/>
      <c r="BF9" s="247"/>
      <c r="BG9" s="247"/>
      <c r="BH9" s="247"/>
      <c r="BI9" s="247"/>
      <c r="BJ9" s="249"/>
      <c r="BK9" s="249"/>
      <c r="BL9" s="249"/>
      <c r="BM9" s="249"/>
      <c r="BN9" s="247"/>
      <c r="BO9" s="309"/>
      <c r="BP9" s="253"/>
      <c r="BQ9" s="247"/>
      <c r="BR9" s="247"/>
      <c r="BS9" s="247"/>
      <c r="BT9" s="247"/>
      <c r="BU9" s="247"/>
      <c r="BV9" s="293"/>
      <c r="BY9" s="267"/>
      <c r="BZ9" s="264"/>
      <c r="CA9" s="288"/>
      <c r="CB9" s="291"/>
      <c r="CC9" s="291"/>
      <c r="CD9" s="291"/>
      <c r="CE9" s="291"/>
      <c r="CF9" s="291"/>
      <c r="CG9" s="332"/>
      <c r="CH9" s="123" t="s">
        <v>15</v>
      </c>
      <c r="CJ9" s="108" t="s">
        <v>114</v>
      </c>
      <c r="CK9" s="108">
        <f>E12</f>
        <v>0</v>
      </c>
      <c r="CL9" s="108">
        <f>F12</f>
        <v>0</v>
      </c>
      <c r="CM9" s="109">
        <f>CK9+(CL9/60)</f>
        <v>0</v>
      </c>
      <c r="CN9" s="108"/>
      <c r="CO9" s="109">
        <f>G12</f>
        <v>0</v>
      </c>
      <c r="CP9" s="107" t="s">
        <v>0</v>
      </c>
    </row>
    <row r="10" spans="1:97" ht="15" customHeight="1">
      <c r="A10" s="2"/>
      <c r="B10" s="10"/>
      <c r="C10" s="21"/>
      <c r="D10" s="400" t="s">
        <v>105</v>
      </c>
      <c r="E10" s="221" t="s">
        <v>3</v>
      </c>
      <c r="F10" s="221"/>
      <c r="G10" s="396" t="s">
        <v>10</v>
      </c>
      <c r="H10" s="397"/>
      <c r="I10" s="10"/>
      <c r="J10" s="228"/>
      <c r="K10" s="229"/>
      <c r="L10" s="229"/>
      <c r="M10" s="230"/>
      <c r="N10" s="21"/>
      <c r="O10" s="21"/>
      <c r="P10" s="10"/>
      <c r="Q10" s="14">
        <v>1</v>
      </c>
      <c r="R10" s="57">
        <v>1</v>
      </c>
      <c r="S10" s="5">
        <f>R10*G16</f>
        <v>0</v>
      </c>
      <c r="T10" s="5">
        <f>G16</f>
        <v>0</v>
      </c>
      <c r="U10" s="83">
        <f>AJ9</f>
        <v>0</v>
      </c>
      <c r="V10" s="34">
        <f>G12</f>
        <v>0</v>
      </c>
      <c r="W10" s="34">
        <f>IF(T6="LW",G12+T10,G12-T10)</f>
        <v>0</v>
      </c>
      <c r="X10" s="84">
        <f>AJ10</f>
        <v>0</v>
      </c>
      <c r="Y10" s="15"/>
      <c r="Z10" s="15"/>
      <c r="AA10" s="2"/>
      <c r="AF10" s="177"/>
      <c r="AG10" s="177"/>
      <c r="AH10" s="108">
        <v>1</v>
      </c>
      <c r="AI10" s="109">
        <f>BL10</f>
        <v>0</v>
      </c>
      <c r="AJ10" s="178">
        <f t="shared" si="0"/>
        <v>0</v>
      </c>
      <c r="AK10" s="109">
        <f>AW10</f>
        <v>0</v>
      </c>
      <c r="AL10" s="108">
        <f>24</f>
        <v>24</v>
      </c>
      <c r="AM10" s="108"/>
      <c r="AN10" s="108"/>
      <c r="AO10" s="108"/>
      <c r="AP10" s="108"/>
      <c r="AQ10" s="178"/>
      <c r="AR10" s="108"/>
      <c r="AS10" s="108"/>
      <c r="AT10" s="108"/>
      <c r="AU10" s="108"/>
      <c r="AV10" s="137">
        <v>1</v>
      </c>
      <c r="AW10" s="138">
        <f>CM9+CM16</f>
        <v>0</v>
      </c>
      <c r="AX10" s="138">
        <f>TRUNC(AW10)</f>
        <v>0</v>
      </c>
      <c r="AY10" s="95">
        <f>IF(AX10&gt;=24,AX10-24,AX10)</f>
        <v>0</v>
      </c>
      <c r="AZ10" s="135">
        <f t="shared" ref="AZ10:AZ15" si="1">(AW10-AX10)*60</f>
        <v>0</v>
      </c>
      <c r="BA10" s="139">
        <v>0</v>
      </c>
      <c r="BB10" s="97" t="str">
        <f>IF(AY17&gt;BA10,"Yes","No")</f>
        <v>No</v>
      </c>
      <c r="BC10" s="140">
        <f>CM9</f>
        <v>0</v>
      </c>
      <c r="BD10" s="140">
        <f>IF(BC10&gt;=24,BC10-24,BC10)</f>
        <v>0</v>
      </c>
      <c r="BE10" s="140">
        <f>IF(BD10+CM16&gt;=24,BD10-24+CM16,BD10+CM16)</f>
        <v>0</v>
      </c>
      <c r="BF10" s="140">
        <f>AY26</f>
        <v>0</v>
      </c>
      <c r="BG10" s="141" t="str">
        <f>IF(AY17&gt;BA10+CM16,"Yes","No")</f>
        <v>No</v>
      </c>
      <c r="BH10" s="95"/>
      <c r="BI10" s="97" t="b">
        <f t="shared" ref="BI10:BI15" si="2">IF(BB10="Yes",IF(BG10="no","Within","No"))</f>
        <v>0</v>
      </c>
      <c r="BJ10" s="95">
        <f t="shared" ref="BJ10:BJ15" si="3">IF(BI10="Within",AV10,0)</f>
        <v>0</v>
      </c>
      <c r="BK10" s="138">
        <f>V10</f>
        <v>0</v>
      </c>
      <c r="BL10" s="138">
        <f>W10</f>
        <v>0</v>
      </c>
      <c r="BM10" s="138">
        <f>BL10-BK10</f>
        <v>0</v>
      </c>
      <c r="BN10" s="138">
        <f>IF(BI10="Within",BK10,0)</f>
        <v>0</v>
      </c>
      <c r="BO10" s="142">
        <f>IF(BI10="Within",BL10,0)</f>
        <v>0</v>
      </c>
      <c r="BP10" s="143">
        <f>AW30</f>
        <v>0</v>
      </c>
      <c r="BQ10" s="140" t="str">
        <f>IF(BP10&gt;BK10,"Yes","No")</f>
        <v>No</v>
      </c>
      <c r="BR10" s="144" t="str">
        <f>IF(BP10&gt;BL10,"Yes","No")</f>
        <v>No</v>
      </c>
      <c r="BS10" s="95" t="b">
        <f>IF(BQ10="Yes",IF(BR10="no","Within","No"))</f>
        <v>0</v>
      </c>
      <c r="BT10" s="95">
        <f t="shared" ref="BT10:BT15" si="4">IF(BS10="Within",BA10,0)</f>
        <v>0</v>
      </c>
      <c r="BU10" s="138">
        <f t="shared" ref="BU10:BU15" si="5">IF(BS10="Within",BK10,0)</f>
        <v>0</v>
      </c>
      <c r="BV10" s="138">
        <f>IF(BS10="Within",BM10,0)</f>
        <v>0</v>
      </c>
      <c r="BY10" s="124">
        <f>BK10</f>
        <v>0</v>
      </c>
      <c r="BZ10" s="124">
        <f>BL10</f>
        <v>0</v>
      </c>
      <c r="CA10" s="125">
        <f>BP10</f>
        <v>0</v>
      </c>
      <c r="CB10" s="126" t="str">
        <f>IF(CA10&lt;BY10,"Yes","No")</f>
        <v>No</v>
      </c>
      <c r="CC10" s="127" t="str">
        <f>IF(CA10&lt;BZ10,"Yes","No")</f>
        <v>No</v>
      </c>
      <c r="CD10" s="123" t="b">
        <f>IF(CB10="Yes",IF(CC10="no","Within","No"))</f>
        <v>0</v>
      </c>
      <c r="CE10" s="123">
        <f t="shared" ref="CE10:CE15" si="6">IF(CD10="Within",BA10,0)</f>
        <v>0</v>
      </c>
      <c r="CF10" s="124">
        <f>IF(CD10="Within",BY10,0)</f>
        <v>0</v>
      </c>
      <c r="CG10" s="124">
        <f>IF(CD10="Within",BY10-BZ10,0)</f>
        <v>0</v>
      </c>
      <c r="CH10" s="123">
        <v>1</v>
      </c>
      <c r="CJ10" s="108" t="s">
        <v>115</v>
      </c>
      <c r="CK10" s="108">
        <f>E13</f>
        <v>0</v>
      </c>
      <c r="CL10" s="108">
        <f>F13</f>
        <v>0</v>
      </c>
      <c r="CM10" s="109">
        <f>CK10+(CL10/60)</f>
        <v>0</v>
      </c>
      <c r="CN10" s="108"/>
      <c r="CO10" s="109">
        <f>G13</f>
        <v>0</v>
      </c>
      <c r="CP10" s="107" t="s">
        <v>0</v>
      </c>
    </row>
    <row r="11" spans="1:97" ht="15.75" thickBot="1">
      <c r="A11" s="2"/>
      <c r="B11" s="10"/>
      <c r="C11" s="21"/>
      <c r="D11" s="401"/>
      <c r="E11" s="55" t="s">
        <v>4</v>
      </c>
      <c r="F11" s="55" t="s">
        <v>5</v>
      </c>
      <c r="G11" s="398"/>
      <c r="H11" s="399"/>
      <c r="I11" s="10"/>
      <c r="J11" s="228"/>
      <c r="K11" s="229"/>
      <c r="L11" s="229"/>
      <c r="M11" s="230"/>
      <c r="N11" s="21"/>
      <c r="O11" s="21"/>
      <c r="P11" s="10"/>
      <c r="Q11" s="14">
        <v>2</v>
      </c>
      <c r="R11" s="57">
        <v>2</v>
      </c>
      <c r="S11" s="5">
        <f>R11*G16</f>
        <v>0</v>
      </c>
      <c r="T11" s="5">
        <f>S11+T10</f>
        <v>0</v>
      </c>
      <c r="U11" s="83">
        <f t="shared" ref="U11:U15" si="7">AJ10</f>
        <v>0</v>
      </c>
      <c r="V11" s="34">
        <f>W10</f>
        <v>0</v>
      </c>
      <c r="W11" s="34">
        <f>IF(T6="LW",G12+T11,G12-T11)</f>
        <v>0</v>
      </c>
      <c r="X11" s="84">
        <f t="shared" ref="X11:X15" si="8">AJ11</f>
        <v>0</v>
      </c>
      <c r="Y11" s="15"/>
      <c r="Z11" s="15"/>
      <c r="AA11" s="2"/>
      <c r="AF11" s="177"/>
      <c r="AG11" s="177"/>
      <c r="AH11" s="108">
        <v>2</v>
      </c>
      <c r="AI11" s="109">
        <f t="shared" ref="AI11:AI15" si="9">BL11</f>
        <v>0</v>
      </c>
      <c r="AJ11" s="178">
        <f t="shared" si="0"/>
        <v>0</v>
      </c>
      <c r="AK11" s="109">
        <f t="shared" ref="AK11:AK15" si="10">AW11</f>
        <v>0</v>
      </c>
      <c r="AL11" s="108">
        <f>24</f>
        <v>24</v>
      </c>
      <c r="AM11" s="108"/>
      <c r="AN11" s="108"/>
      <c r="AO11" s="108"/>
      <c r="AP11" s="108"/>
      <c r="AQ11" s="178"/>
      <c r="AR11" s="108"/>
      <c r="AS11" s="108"/>
      <c r="AT11" s="108"/>
      <c r="AU11" s="108"/>
      <c r="AV11" s="137">
        <v>2</v>
      </c>
      <c r="AW11" s="138">
        <f>AW10+CM16</f>
        <v>0</v>
      </c>
      <c r="AX11" s="138">
        <f t="shared" ref="AX11:AX15" si="11">TRUNC(AW11)</f>
        <v>0</v>
      </c>
      <c r="AY11" s="95">
        <f t="shared" ref="AY11:AY15" si="12">IF(AX11&gt;=24,AX11-24,AX11)</f>
        <v>0</v>
      </c>
      <c r="AZ11" s="135">
        <f t="shared" si="1"/>
        <v>0</v>
      </c>
      <c r="BA11" s="139">
        <f>BA10+CM16</f>
        <v>0</v>
      </c>
      <c r="BB11" s="97" t="str">
        <f>IF(AY17&gt;BA11,"Yes","No")</f>
        <v>No</v>
      </c>
      <c r="BC11" s="140">
        <f>BC10+CM16</f>
        <v>0</v>
      </c>
      <c r="BD11" s="140">
        <f t="shared" ref="BD11:BD15" si="13">IF(BC11&gt;=24,BC11-24,BC11)</f>
        <v>0</v>
      </c>
      <c r="BE11" s="140">
        <f>IF(BD11+CM16&gt;=24,BD11-24+CM16,BD11+CM16)</f>
        <v>0</v>
      </c>
      <c r="BF11" s="140">
        <f>BF10</f>
        <v>0</v>
      </c>
      <c r="BG11" s="141" t="str">
        <f>IF(AY17&gt;BA11+CM16,"Yes","No")</f>
        <v>No</v>
      </c>
      <c r="BH11" s="95"/>
      <c r="BI11" s="97" t="b">
        <f t="shared" si="2"/>
        <v>0</v>
      </c>
      <c r="BJ11" s="95">
        <f t="shared" si="3"/>
        <v>0</v>
      </c>
      <c r="BK11" s="138">
        <f t="shared" ref="BK11:BK16" si="14">V11</f>
        <v>0</v>
      </c>
      <c r="BL11" s="138">
        <f t="shared" ref="BL11:BL15" si="15">W11</f>
        <v>0</v>
      </c>
      <c r="BM11" s="138">
        <f t="shared" ref="BM11:BM15" si="16">BL11-BK11</f>
        <v>0</v>
      </c>
      <c r="BN11" s="138">
        <f t="shared" ref="BN11:BN15" si="17">IF(BI11="Within",BK11,0)</f>
        <v>0</v>
      </c>
      <c r="BO11" s="142">
        <f t="shared" ref="BO11:BO15" si="18">IF(BI11="Within",BL11,0)</f>
        <v>0</v>
      </c>
      <c r="BP11" s="143">
        <f>AW30</f>
        <v>0</v>
      </c>
      <c r="BQ11" s="140" t="str">
        <f t="shared" ref="BQ11:BQ15" si="19">IF(BP11&gt;BK11,"Yes","No")</f>
        <v>No</v>
      </c>
      <c r="BR11" s="144" t="str">
        <f t="shared" ref="BR11:BR15" si="20">IF(BP11&gt;BL11,"Yes","No")</f>
        <v>No</v>
      </c>
      <c r="BS11" s="95" t="b">
        <f t="shared" ref="BS11:BS15" si="21">IF(BQ11="Yes",IF(BR11="no","Within","No"))</f>
        <v>0</v>
      </c>
      <c r="BT11" s="95">
        <f t="shared" si="4"/>
        <v>0</v>
      </c>
      <c r="BU11" s="138">
        <f t="shared" si="5"/>
        <v>0</v>
      </c>
      <c r="BV11" s="138">
        <f t="shared" ref="BV11:BV15" si="22">IF(BS11="Within",BM11,0)</f>
        <v>0</v>
      </c>
      <c r="BY11" s="124">
        <f t="shared" ref="BY11:BY16" si="23">BK11</f>
        <v>0</v>
      </c>
      <c r="BZ11" s="124">
        <f t="shared" ref="BZ11:BZ15" si="24">BL11</f>
        <v>0</v>
      </c>
      <c r="CA11" s="125">
        <f t="shared" ref="CA11:CA15" si="25">BP11</f>
        <v>0</v>
      </c>
      <c r="CB11" s="126" t="str">
        <f t="shared" ref="CB11:CB15" si="26">IF(CA11&lt;BY11,"Yes","No")</f>
        <v>No</v>
      </c>
      <c r="CC11" s="127" t="str">
        <f t="shared" ref="CC11:CC15" si="27">IF(CA11&lt;BZ11,"Yes","No")</f>
        <v>No</v>
      </c>
      <c r="CD11" s="123" t="b">
        <f t="shared" ref="CD11:CD15" si="28">IF(CB11="Yes",IF(CC11="no","Within","No"))</f>
        <v>0</v>
      </c>
      <c r="CE11" s="123">
        <f t="shared" si="6"/>
        <v>0</v>
      </c>
      <c r="CF11" s="124">
        <f t="shared" ref="CF11:CF15" si="29">IF(CD11="Within",BY11,0)</f>
        <v>0</v>
      </c>
      <c r="CG11" s="124">
        <f t="shared" ref="CG11:CG15" si="30">IF(CD11="Within",BY11-BZ11,0)</f>
        <v>0</v>
      </c>
      <c r="CH11" s="123">
        <v>2</v>
      </c>
      <c r="CJ11" s="108"/>
      <c r="CK11" s="108"/>
      <c r="CL11" s="108"/>
      <c r="CM11" s="108"/>
      <c r="CN11" s="108"/>
      <c r="CO11" s="108"/>
      <c r="CP11" s="107"/>
    </row>
    <row r="12" spans="1:97" ht="15" customHeight="1" thickBot="1">
      <c r="A12" s="2"/>
      <c r="B12" s="10"/>
      <c r="C12" s="21"/>
      <c r="D12" s="182" t="s">
        <v>6</v>
      </c>
      <c r="E12" s="183"/>
      <c r="F12" s="180"/>
      <c r="G12" s="181"/>
      <c r="H12" s="92" t="s">
        <v>0</v>
      </c>
      <c r="I12" s="63"/>
      <c r="J12" s="228" t="s">
        <v>107</v>
      </c>
      <c r="K12" s="229"/>
      <c r="L12" s="229"/>
      <c r="M12" s="230"/>
      <c r="N12" s="21"/>
      <c r="O12" s="21"/>
      <c r="P12" s="10"/>
      <c r="Q12" s="56">
        <v>3</v>
      </c>
      <c r="R12" s="57">
        <v>3</v>
      </c>
      <c r="S12" s="5">
        <f>R12*G16</f>
        <v>0</v>
      </c>
      <c r="T12" s="5">
        <f t="shared" ref="T12:T15" si="31">S12+T11</f>
        <v>0</v>
      </c>
      <c r="U12" s="83">
        <f t="shared" si="7"/>
        <v>0</v>
      </c>
      <c r="V12" s="34">
        <f t="shared" ref="V12:V15" si="32">W11</f>
        <v>0</v>
      </c>
      <c r="W12" s="34">
        <f>IF(T6="LW",G12+T12,G12-T12)</f>
        <v>0</v>
      </c>
      <c r="X12" s="84">
        <f t="shared" si="8"/>
        <v>0</v>
      </c>
      <c r="Y12" s="15"/>
      <c r="Z12" s="15"/>
      <c r="AA12" s="2"/>
      <c r="AF12" s="177"/>
      <c r="AG12" s="177"/>
      <c r="AH12" s="108">
        <v>3</v>
      </c>
      <c r="AI12" s="109">
        <f t="shared" si="9"/>
        <v>0</v>
      </c>
      <c r="AJ12" s="178">
        <f t="shared" si="0"/>
        <v>0</v>
      </c>
      <c r="AK12" s="109">
        <f t="shared" si="10"/>
        <v>0</v>
      </c>
      <c r="AL12" s="108">
        <f>24</f>
        <v>24</v>
      </c>
      <c r="AM12" s="108"/>
      <c r="AN12" s="108"/>
      <c r="AO12" s="108"/>
      <c r="AP12" s="108"/>
      <c r="AQ12" s="178"/>
      <c r="AR12" s="108"/>
      <c r="AS12" s="108"/>
      <c r="AT12" s="108"/>
      <c r="AU12" s="108"/>
      <c r="AV12" s="97">
        <v>3</v>
      </c>
      <c r="AW12" s="138">
        <f>AW11+CM16</f>
        <v>0</v>
      </c>
      <c r="AX12" s="138">
        <f t="shared" si="11"/>
        <v>0</v>
      </c>
      <c r="AY12" s="95">
        <f t="shared" si="12"/>
        <v>0</v>
      </c>
      <c r="AZ12" s="135">
        <f t="shared" si="1"/>
        <v>0</v>
      </c>
      <c r="BA12" s="139">
        <f>BA11+CM16</f>
        <v>0</v>
      </c>
      <c r="BB12" s="97" t="str">
        <f>IF(AY17&gt;BA12,"Yes","No")</f>
        <v>No</v>
      </c>
      <c r="BC12" s="140">
        <f>BC11+CM16</f>
        <v>0</v>
      </c>
      <c r="BD12" s="140">
        <f t="shared" si="13"/>
        <v>0</v>
      </c>
      <c r="BE12" s="140">
        <f>IF(BD12+CM16&gt;=24,BD12-24+CM16,BD12+CM16)</f>
        <v>0</v>
      </c>
      <c r="BF12" s="140">
        <f t="shared" ref="BF12:BF15" si="33">BF11</f>
        <v>0</v>
      </c>
      <c r="BG12" s="141" t="str">
        <f>IF(AY17&gt;BA12+CM16,"Yes","No")</f>
        <v>No</v>
      </c>
      <c r="BH12" s="95"/>
      <c r="BI12" s="97" t="b">
        <f t="shared" si="2"/>
        <v>0</v>
      </c>
      <c r="BJ12" s="95">
        <f t="shared" si="3"/>
        <v>0</v>
      </c>
      <c r="BK12" s="138">
        <f t="shared" si="14"/>
        <v>0</v>
      </c>
      <c r="BL12" s="138">
        <f t="shared" si="15"/>
        <v>0</v>
      </c>
      <c r="BM12" s="138">
        <f t="shared" si="16"/>
        <v>0</v>
      </c>
      <c r="BN12" s="138">
        <f t="shared" si="17"/>
        <v>0</v>
      </c>
      <c r="BO12" s="142">
        <f t="shared" si="18"/>
        <v>0</v>
      </c>
      <c r="BP12" s="143">
        <f>AW30</f>
        <v>0</v>
      </c>
      <c r="BQ12" s="140" t="str">
        <f t="shared" si="19"/>
        <v>No</v>
      </c>
      <c r="BR12" s="144" t="str">
        <f t="shared" si="20"/>
        <v>No</v>
      </c>
      <c r="BS12" s="95" t="b">
        <f t="shared" si="21"/>
        <v>0</v>
      </c>
      <c r="BT12" s="95">
        <f t="shared" si="4"/>
        <v>0</v>
      </c>
      <c r="BU12" s="138">
        <f t="shared" si="5"/>
        <v>0</v>
      </c>
      <c r="BV12" s="138">
        <f t="shared" si="22"/>
        <v>0</v>
      </c>
      <c r="BY12" s="124">
        <f t="shared" si="23"/>
        <v>0</v>
      </c>
      <c r="BZ12" s="124">
        <f t="shared" si="24"/>
        <v>0</v>
      </c>
      <c r="CA12" s="125">
        <f t="shared" si="25"/>
        <v>0</v>
      </c>
      <c r="CB12" s="126" t="str">
        <f t="shared" si="26"/>
        <v>No</v>
      </c>
      <c r="CC12" s="127" t="str">
        <f t="shared" si="27"/>
        <v>No</v>
      </c>
      <c r="CD12" s="123" t="b">
        <f t="shared" si="28"/>
        <v>0</v>
      </c>
      <c r="CE12" s="123">
        <f t="shared" si="6"/>
        <v>0</v>
      </c>
      <c r="CF12" s="124">
        <f t="shared" si="29"/>
        <v>0</v>
      </c>
      <c r="CG12" s="124">
        <f t="shared" si="30"/>
        <v>0</v>
      </c>
      <c r="CH12" s="123">
        <v>3</v>
      </c>
      <c r="CJ12" s="110" t="s">
        <v>1</v>
      </c>
      <c r="CK12" s="110"/>
      <c r="CL12" s="110"/>
      <c r="CM12" s="110"/>
      <c r="CN12" s="110"/>
      <c r="CO12" s="111">
        <f>IF(CO9-CO10&lt;0,(CO9-CO10)*-1,CO9-CO10)</f>
        <v>0</v>
      </c>
      <c r="CP12" s="107" t="s">
        <v>0</v>
      </c>
    </row>
    <row r="13" spans="1:97" ht="15.75" thickBot="1">
      <c r="A13" s="2"/>
      <c r="B13" s="10"/>
      <c r="C13" s="21"/>
      <c r="D13" s="182" t="s">
        <v>7</v>
      </c>
      <c r="E13" s="183"/>
      <c r="F13" s="180"/>
      <c r="G13" s="181"/>
      <c r="H13" s="92" t="s">
        <v>0</v>
      </c>
      <c r="I13" s="63"/>
      <c r="J13" s="228"/>
      <c r="K13" s="229"/>
      <c r="L13" s="229"/>
      <c r="M13" s="230"/>
      <c r="N13" s="21"/>
      <c r="O13" s="21"/>
      <c r="P13" s="10"/>
      <c r="Q13" s="16">
        <v>4</v>
      </c>
      <c r="R13" s="57">
        <v>3</v>
      </c>
      <c r="S13" s="5">
        <f>R13*G16</f>
        <v>0</v>
      </c>
      <c r="T13" s="5">
        <f t="shared" si="31"/>
        <v>0</v>
      </c>
      <c r="U13" s="83">
        <f t="shared" si="7"/>
        <v>0</v>
      </c>
      <c r="V13" s="34">
        <f t="shared" si="32"/>
        <v>0</v>
      </c>
      <c r="W13" s="34">
        <f>IF(T6="LW",G12+T13,G12-T13)</f>
        <v>0</v>
      </c>
      <c r="X13" s="84">
        <f t="shared" si="8"/>
        <v>0</v>
      </c>
      <c r="Y13" s="15"/>
      <c r="Z13" s="15"/>
      <c r="AA13" s="2"/>
      <c r="AD13" s="85"/>
      <c r="AF13" s="177"/>
      <c r="AG13" s="177"/>
      <c r="AH13" s="108">
        <v>4</v>
      </c>
      <c r="AI13" s="109">
        <f t="shared" si="9"/>
        <v>0</v>
      </c>
      <c r="AJ13" s="178">
        <f t="shared" si="0"/>
        <v>0</v>
      </c>
      <c r="AK13" s="109">
        <f t="shared" si="10"/>
        <v>0</v>
      </c>
      <c r="AL13" s="108">
        <f>24</f>
        <v>24</v>
      </c>
      <c r="AM13" s="108"/>
      <c r="AN13" s="108"/>
      <c r="AO13" s="108"/>
      <c r="AP13" s="108"/>
      <c r="AQ13" s="178"/>
      <c r="AR13" s="108"/>
      <c r="AS13" s="108"/>
      <c r="AT13" s="108"/>
      <c r="AU13" s="108"/>
      <c r="AV13" s="137">
        <v>4</v>
      </c>
      <c r="AW13" s="138">
        <f>AW12+CM16</f>
        <v>0</v>
      </c>
      <c r="AX13" s="138">
        <f t="shared" si="11"/>
        <v>0</v>
      </c>
      <c r="AY13" s="95">
        <f t="shared" si="12"/>
        <v>0</v>
      </c>
      <c r="AZ13" s="135">
        <f t="shared" si="1"/>
        <v>0</v>
      </c>
      <c r="BA13" s="139">
        <f>BA12+CM16</f>
        <v>0</v>
      </c>
      <c r="BB13" s="97" t="str">
        <f>IF(AY17&gt;BA13,"Yes","No")</f>
        <v>No</v>
      </c>
      <c r="BC13" s="140">
        <f>BC12+CM16</f>
        <v>0</v>
      </c>
      <c r="BD13" s="140">
        <f t="shared" si="13"/>
        <v>0</v>
      </c>
      <c r="BE13" s="140">
        <f>IF(BD13+CM16&gt;=24,BD13-24+CM16,BD13+CM16)</f>
        <v>0</v>
      </c>
      <c r="BF13" s="140">
        <f t="shared" si="33"/>
        <v>0</v>
      </c>
      <c r="BG13" s="141" t="str">
        <f>IF(AY17&gt;BA13+CM16,"Yes","No")</f>
        <v>No</v>
      </c>
      <c r="BH13" s="95"/>
      <c r="BI13" s="97" t="b">
        <f t="shared" si="2"/>
        <v>0</v>
      </c>
      <c r="BJ13" s="95">
        <f t="shared" si="3"/>
        <v>0</v>
      </c>
      <c r="BK13" s="138">
        <f t="shared" si="14"/>
        <v>0</v>
      </c>
      <c r="BL13" s="138">
        <f t="shared" si="15"/>
        <v>0</v>
      </c>
      <c r="BM13" s="138">
        <f t="shared" si="16"/>
        <v>0</v>
      </c>
      <c r="BN13" s="138">
        <f t="shared" si="17"/>
        <v>0</v>
      </c>
      <c r="BO13" s="142">
        <f t="shared" si="18"/>
        <v>0</v>
      </c>
      <c r="BP13" s="143">
        <f>AW30</f>
        <v>0</v>
      </c>
      <c r="BQ13" s="140" t="str">
        <f t="shared" si="19"/>
        <v>No</v>
      </c>
      <c r="BR13" s="144" t="str">
        <f t="shared" si="20"/>
        <v>No</v>
      </c>
      <c r="BS13" s="95" t="b">
        <f t="shared" si="21"/>
        <v>0</v>
      </c>
      <c r="BT13" s="95">
        <f t="shared" si="4"/>
        <v>0</v>
      </c>
      <c r="BU13" s="138">
        <f t="shared" si="5"/>
        <v>0</v>
      </c>
      <c r="BV13" s="138">
        <f t="shared" si="22"/>
        <v>0</v>
      </c>
      <c r="BY13" s="124">
        <f t="shared" si="23"/>
        <v>0</v>
      </c>
      <c r="BZ13" s="124">
        <f t="shared" si="24"/>
        <v>0</v>
      </c>
      <c r="CA13" s="125">
        <f t="shared" si="25"/>
        <v>0</v>
      </c>
      <c r="CB13" s="126" t="str">
        <f t="shared" si="26"/>
        <v>No</v>
      </c>
      <c r="CC13" s="127" t="str">
        <f t="shared" si="27"/>
        <v>No</v>
      </c>
      <c r="CD13" s="123" t="b">
        <f t="shared" si="28"/>
        <v>0</v>
      </c>
      <c r="CE13" s="123">
        <f t="shared" si="6"/>
        <v>0</v>
      </c>
      <c r="CF13" s="124">
        <f t="shared" si="29"/>
        <v>0</v>
      </c>
      <c r="CG13" s="124">
        <f t="shared" si="30"/>
        <v>0</v>
      </c>
      <c r="CH13" s="123">
        <v>4</v>
      </c>
      <c r="CJ13" s="108" t="s">
        <v>9</v>
      </c>
      <c r="CK13" s="108"/>
      <c r="CL13" s="108"/>
      <c r="CM13" s="108"/>
      <c r="CN13" s="108"/>
      <c r="CO13" s="109">
        <f>CO12/12</f>
        <v>0</v>
      </c>
      <c r="CP13" s="107" t="s">
        <v>0</v>
      </c>
    </row>
    <row r="14" spans="1:97">
      <c r="A14" s="2"/>
      <c r="B14" s="10"/>
      <c r="C14" s="21"/>
      <c r="D14" s="222" t="str">
        <f>CL22</f>
        <v xml:space="preserve"> </v>
      </c>
      <c r="E14" s="223"/>
      <c r="F14" s="223"/>
      <c r="G14" s="223"/>
      <c r="H14" s="224"/>
      <c r="I14" s="10"/>
      <c r="J14" s="228"/>
      <c r="K14" s="229"/>
      <c r="L14" s="229"/>
      <c r="M14" s="230"/>
      <c r="N14" s="21"/>
      <c r="O14" s="21"/>
      <c r="P14" s="10"/>
      <c r="Q14" s="16">
        <v>5</v>
      </c>
      <c r="R14" s="57">
        <v>2</v>
      </c>
      <c r="S14" s="5">
        <f>R14*G16</f>
        <v>0</v>
      </c>
      <c r="T14" s="5">
        <f t="shared" si="31"/>
        <v>0</v>
      </c>
      <c r="U14" s="83">
        <f t="shared" si="7"/>
        <v>0</v>
      </c>
      <c r="V14" s="34">
        <f t="shared" si="32"/>
        <v>0</v>
      </c>
      <c r="W14" s="34">
        <f>IF(T6="LW",G12+T14,G12-T14)</f>
        <v>0</v>
      </c>
      <c r="X14" s="84">
        <f t="shared" si="8"/>
        <v>0</v>
      </c>
      <c r="Y14" s="15"/>
      <c r="Z14" s="15"/>
      <c r="AA14" s="2"/>
      <c r="AF14" s="177"/>
      <c r="AG14" s="177"/>
      <c r="AH14" s="108">
        <v>5</v>
      </c>
      <c r="AI14" s="109">
        <f t="shared" si="9"/>
        <v>0</v>
      </c>
      <c r="AJ14" s="178">
        <f t="shared" si="0"/>
        <v>0</v>
      </c>
      <c r="AK14" s="109">
        <f t="shared" si="10"/>
        <v>0</v>
      </c>
      <c r="AL14" s="108">
        <f>24</f>
        <v>24</v>
      </c>
      <c r="AM14" s="108"/>
      <c r="AN14" s="108"/>
      <c r="AO14" s="108"/>
      <c r="AP14" s="108"/>
      <c r="AQ14" s="178"/>
      <c r="AR14" s="108"/>
      <c r="AS14" s="108"/>
      <c r="AT14" s="108"/>
      <c r="AU14" s="108"/>
      <c r="AV14" s="137">
        <v>5</v>
      </c>
      <c r="AW14" s="138">
        <f>AW13+CM16</f>
        <v>0</v>
      </c>
      <c r="AX14" s="138">
        <f t="shared" si="11"/>
        <v>0</v>
      </c>
      <c r="AY14" s="95">
        <f t="shared" si="12"/>
        <v>0</v>
      </c>
      <c r="AZ14" s="135">
        <f t="shared" si="1"/>
        <v>0</v>
      </c>
      <c r="BA14" s="139">
        <f>BA13+CM16</f>
        <v>0</v>
      </c>
      <c r="BB14" s="97" t="str">
        <f>IF(AY17&gt;BA14,"Yes","No")</f>
        <v>No</v>
      </c>
      <c r="BC14" s="140">
        <f>BC13+CM16</f>
        <v>0</v>
      </c>
      <c r="BD14" s="140">
        <f t="shared" si="13"/>
        <v>0</v>
      </c>
      <c r="BE14" s="140">
        <f>IF(BD14+CM16&gt;=24,BD14-24+CM16,BD14+CM16)</f>
        <v>0</v>
      </c>
      <c r="BF14" s="140">
        <f t="shared" si="33"/>
        <v>0</v>
      </c>
      <c r="BG14" s="141" t="str">
        <f>IF(AY17&gt;BA14+CM16,"Yes","No")</f>
        <v>No</v>
      </c>
      <c r="BH14" s="95"/>
      <c r="BI14" s="97" t="b">
        <f t="shared" si="2"/>
        <v>0</v>
      </c>
      <c r="BJ14" s="95">
        <f t="shared" si="3"/>
        <v>0</v>
      </c>
      <c r="BK14" s="138">
        <f t="shared" si="14"/>
        <v>0</v>
      </c>
      <c r="BL14" s="138">
        <f t="shared" si="15"/>
        <v>0</v>
      </c>
      <c r="BM14" s="138">
        <f t="shared" si="16"/>
        <v>0</v>
      </c>
      <c r="BN14" s="138">
        <f t="shared" si="17"/>
        <v>0</v>
      </c>
      <c r="BO14" s="142">
        <f t="shared" si="18"/>
        <v>0</v>
      </c>
      <c r="BP14" s="143">
        <f>AW30</f>
        <v>0</v>
      </c>
      <c r="BQ14" s="140" t="str">
        <f t="shared" si="19"/>
        <v>No</v>
      </c>
      <c r="BR14" s="144" t="str">
        <f t="shared" si="20"/>
        <v>No</v>
      </c>
      <c r="BS14" s="95" t="b">
        <f t="shared" si="21"/>
        <v>0</v>
      </c>
      <c r="BT14" s="95">
        <f t="shared" si="4"/>
        <v>0</v>
      </c>
      <c r="BU14" s="138">
        <f t="shared" si="5"/>
        <v>0</v>
      </c>
      <c r="BV14" s="138">
        <f t="shared" si="22"/>
        <v>0</v>
      </c>
      <c r="BY14" s="124">
        <f t="shared" si="23"/>
        <v>0</v>
      </c>
      <c r="BZ14" s="124">
        <f t="shared" si="24"/>
        <v>0</v>
      </c>
      <c r="CA14" s="125">
        <f t="shared" si="25"/>
        <v>0</v>
      </c>
      <c r="CB14" s="126" t="str">
        <f t="shared" si="26"/>
        <v>No</v>
      </c>
      <c r="CC14" s="127" t="str">
        <f t="shared" si="27"/>
        <v>No</v>
      </c>
      <c r="CD14" s="123" t="b">
        <f t="shared" si="28"/>
        <v>0</v>
      </c>
      <c r="CE14" s="123">
        <f t="shared" si="6"/>
        <v>0</v>
      </c>
      <c r="CF14" s="124">
        <f t="shared" si="29"/>
        <v>0</v>
      </c>
      <c r="CG14" s="124">
        <f t="shared" si="30"/>
        <v>0</v>
      </c>
      <c r="CH14" s="123">
        <v>5</v>
      </c>
      <c r="CJ14" s="108"/>
      <c r="CK14" s="108"/>
      <c r="CL14" s="108"/>
      <c r="CM14" s="108"/>
      <c r="CN14" s="108" t="s">
        <v>18</v>
      </c>
      <c r="CO14" s="108" t="s">
        <v>19</v>
      </c>
      <c r="CP14" s="107"/>
    </row>
    <row r="15" spans="1:97" ht="15" customHeight="1">
      <c r="A15" s="2"/>
      <c r="B15" s="41"/>
      <c r="C15" s="24"/>
      <c r="D15" s="400" t="s">
        <v>121</v>
      </c>
      <c r="E15" s="221" t="s">
        <v>1</v>
      </c>
      <c r="F15" s="221"/>
      <c r="G15" s="28">
        <f>CO12</f>
        <v>0</v>
      </c>
      <c r="H15" s="61" t="s">
        <v>0</v>
      </c>
      <c r="I15" s="41"/>
      <c r="J15" s="228" t="s">
        <v>106</v>
      </c>
      <c r="K15" s="229"/>
      <c r="L15" s="229"/>
      <c r="M15" s="230"/>
      <c r="N15" s="24"/>
      <c r="O15" s="24"/>
      <c r="P15" s="10"/>
      <c r="Q15" s="16">
        <v>6</v>
      </c>
      <c r="R15" s="57">
        <v>1</v>
      </c>
      <c r="S15" s="5">
        <f>R15*G16</f>
        <v>0</v>
      </c>
      <c r="T15" s="5">
        <f t="shared" si="31"/>
        <v>0</v>
      </c>
      <c r="U15" s="83">
        <f t="shared" si="7"/>
        <v>0</v>
      </c>
      <c r="V15" s="34">
        <f t="shared" si="32"/>
        <v>0</v>
      </c>
      <c r="W15" s="34">
        <f>IF(T6="LW",G12+T15,G12-T15)</f>
        <v>0</v>
      </c>
      <c r="X15" s="84">
        <f t="shared" si="8"/>
        <v>0</v>
      </c>
      <c r="Y15" s="15"/>
      <c r="Z15" s="15"/>
      <c r="AA15" s="2"/>
      <c r="AF15" s="177"/>
      <c r="AG15" s="177" t="s">
        <v>101</v>
      </c>
      <c r="AH15" s="108" t="str">
        <f>T7</f>
        <v>HW</v>
      </c>
      <c r="AI15" s="109">
        <f t="shared" si="9"/>
        <v>0</v>
      </c>
      <c r="AJ15" s="178">
        <f t="shared" si="0"/>
        <v>0</v>
      </c>
      <c r="AK15" s="109">
        <f t="shared" si="10"/>
        <v>0</v>
      </c>
      <c r="AL15" s="108">
        <f>24</f>
        <v>24</v>
      </c>
      <c r="AM15" s="108"/>
      <c r="AN15" s="108"/>
      <c r="AO15" s="108"/>
      <c r="AP15" s="108"/>
      <c r="AQ15" s="179"/>
      <c r="AR15" s="108"/>
      <c r="AS15" s="108"/>
      <c r="AT15" s="108"/>
      <c r="AU15" s="108"/>
      <c r="AV15" s="137">
        <v>6</v>
      </c>
      <c r="AW15" s="138">
        <f>AW14+CM16</f>
        <v>0</v>
      </c>
      <c r="AX15" s="138">
        <f t="shared" si="11"/>
        <v>0</v>
      </c>
      <c r="AY15" s="95">
        <f t="shared" si="12"/>
        <v>0</v>
      </c>
      <c r="AZ15" s="135">
        <f t="shared" si="1"/>
        <v>0</v>
      </c>
      <c r="BA15" s="139">
        <f>BA14+CM16</f>
        <v>0</v>
      </c>
      <c r="BB15" s="97" t="str">
        <f>IF(AY17&gt;BA15,"Yes","No")</f>
        <v>No</v>
      </c>
      <c r="BC15" s="140">
        <f>BC14+CM16</f>
        <v>0</v>
      </c>
      <c r="BD15" s="140">
        <f t="shared" si="13"/>
        <v>0</v>
      </c>
      <c r="BE15" s="140">
        <f>IF(BD15+CM16&gt;=24,BD15-24+CM16,BD15+CM16)</f>
        <v>0</v>
      </c>
      <c r="BF15" s="140">
        <f t="shared" si="33"/>
        <v>0</v>
      </c>
      <c r="BG15" s="141" t="str">
        <f>IF(AY17&gt;BA15+CM16,"Yes","No")</f>
        <v>No</v>
      </c>
      <c r="BH15" s="95"/>
      <c r="BI15" s="97" t="b">
        <f t="shared" si="2"/>
        <v>0</v>
      </c>
      <c r="BJ15" s="95">
        <f t="shared" si="3"/>
        <v>0</v>
      </c>
      <c r="BK15" s="138">
        <f t="shared" si="14"/>
        <v>0</v>
      </c>
      <c r="BL15" s="138">
        <f t="shared" si="15"/>
        <v>0</v>
      </c>
      <c r="BM15" s="138">
        <f t="shared" si="16"/>
        <v>0</v>
      </c>
      <c r="BN15" s="138">
        <f t="shared" si="17"/>
        <v>0</v>
      </c>
      <c r="BO15" s="142">
        <f t="shared" si="18"/>
        <v>0</v>
      </c>
      <c r="BP15" s="143">
        <f>AW30</f>
        <v>0</v>
      </c>
      <c r="BQ15" s="140" t="str">
        <f t="shared" si="19"/>
        <v>No</v>
      </c>
      <c r="BR15" s="144" t="str">
        <f t="shared" si="20"/>
        <v>No</v>
      </c>
      <c r="BS15" s="95" t="b">
        <f t="shared" si="21"/>
        <v>0</v>
      </c>
      <c r="BT15" s="95">
        <f t="shared" si="4"/>
        <v>0</v>
      </c>
      <c r="BU15" s="138">
        <f t="shared" si="5"/>
        <v>0</v>
      </c>
      <c r="BV15" s="138">
        <f t="shared" si="22"/>
        <v>0</v>
      </c>
      <c r="BY15" s="124">
        <f t="shared" si="23"/>
        <v>0</v>
      </c>
      <c r="BZ15" s="124">
        <f t="shared" si="24"/>
        <v>0</v>
      </c>
      <c r="CA15" s="125">
        <f t="shared" si="25"/>
        <v>0</v>
      </c>
      <c r="CB15" s="126" t="str">
        <f t="shared" si="26"/>
        <v>No</v>
      </c>
      <c r="CC15" s="127" t="str">
        <f t="shared" si="27"/>
        <v>No</v>
      </c>
      <c r="CD15" s="123" t="b">
        <f t="shared" si="28"/>
        <v>0</v>
      </c>
      <c r="CE15" s="123">
        <f t="shared" si="6"/>
        <v>0</v>
      </c>
      <c r="CF15" s="124">
        <f t="shared" si="29"/>
        <v>0</v>
      </c>
      <c r="CG15" s="124">
        <f t="shared" si="30"/>
        <v>0</v>
      </c>
      <c r="CH15" s="123">
        <v>6</v>
      </c>
      <c r="CJ15" s="108" t="s">
        <v>11</v>
      </c>
      <c r="CK15" s="108"/>
      <c r="CL15" s="108"/>
      <c r="CM15" s="109">
        <f>IF(CM10-CM9&lt;0,CM10-CM9+24,CM10-CM9)</f>
        <v>0</v>
      </c>
      <c r="CN15" s="109">
        <f>TRUNC(CM15)</f>
        <v>0</v>
      </c>
      <c r="CO15" s="108">
        <f>CM15*60</f>
        <v>0</v>
      </c>
      <c r="CP15" s="107"/>
    </row>
    <row r="16" spans="1:97" ht="15.75" thickBot="1">
      <c r="A16" s="2"/>
      <c r="B16" s="10"/>
      <c r="C16" s="21"/>
      <c r="D16" s="401"/>
      <c r="E16" s="221" t="s">
        <v>9</v>
      </c>
      <c r="F16" s="221"/>
      <c r="G16" s="29">
        <f>CO13</f>
        <v>0</v>
      </c>
      <c r="H16" s="61" t="s">
        <v>0</v>
      </c>
      <c r="I16" s="10"/>
      <c r="J16" s="228"/>
      <c r="K16" s="229"/>
      <c r="L16" s="229"/>
      <c r="M16" s="230"/>
      <c r="N16" s="21"/>
      <c r="O16" s="21"/>
      <c r="P16" s="17"/>
      <c r="Q16" s="18"/>
      <c r="R16" s="19"/>
      <c r="S16" s="19"/>
      <c r="T16" s="19"/>
      <c r="U16" s="87">
        <f>X15</f>
        <v>0</v>
      </c>
      <c r="V16" s="90">
        <f>W15</f>
        <v>0</v>
      </c>
      <c r="W16" s="19"/>
      <c r="X16" s="19"/>
      <c r="Y16" s="20"/>
      <c r="Z16" s="27"/>
      <c r="AA16" s="2"/>
      <c r="AI16" s="49"/>
      <c r="AJ16" s="49"/>
      <c r="AK16" s="49"/>
      <c r="AL16" s="49"/>
      <c r="AM16" s="49"/>
      <c r="AN16" s="49"/>
      <c r="AO16" s="49"/>
      <c r="AP16" s="49"/>
      <c r="AQ16" s="49"/>
      <c r="AR16" s="49"/>
      <c r="AS16" s="49"/>
      <c r="AT16" s="49"/>
      <c r="AU16" s="49"/>
      <c r="AV16" s="95"/>
      <c r="AW16" s="95"/>
      <c r="AX16" s="95"/>
      <c r="AY16" s="95"/>
      <c r="AZ16" s="135"/>
      <c r="BA16" s="145"/>
      <c r="BB16" s="105"/>
      <c r="BC16" s="105"/>
      <c r="BD16" s="105"/>
      <c r="BE16" s="105"/>
      <c r="BF16" s="105"/>
      <c r="BG16" s="146"/>
      <c r="BH16" s="105"/>
      <c r="BI16" s="147" t="s">
        <v>13</v>
      </c>
      <c r="BJ16" s="105">
        <f>SUM(BJ10:BJ15)</f>
        <v>0</v>
      </c>
      <c r="BK16" s="148">
        <f t="shared" si="14"/>
        <v>0</v>
      </c>
      <c r="BL16" s="148"/>
      <c r="BM16" s="148"/>
      <c r="BN16" s="148">
        <f>SUM(BN10:BN15)</f>
        <v>0</v>
      </c>
      <c r="BO16" s="149">
        <f>SUM(BO10:BO15)</f>
        <v>0</v>
      </c>
      <c r="BP16" s="143"/>
      <c r="BQ16" s="140"/>
      <c r="BR16" s="150"/>
      <c r="BS16" s="95" t="s">
        <v>13</v>
      </c>
      <c r="BT16" s="151">
        <f>SUM(BT10:BT15)</f>
        <v>0</v>
      </c>
      <c r="BU16" s="148">
        <f>SUM(BU10:BU15)</f>
        <v>0</v>
      </c>
      <c r="BV16" s="138">
        <f>SUM(BV10:BV15)</f>
        <v>0</v>
      </c>
      <c r="BY16" s="124">
        <f t="shared" si="23"/>
        <v>0</v>
      </c>
      <c r="BZ16" s="124"/>
      <c r="CA16" s="125"/>
      <c r="CB16" s="126"/>
      <c r="CC16" s="128"/>
      <c r="CD16" s="123" t="s">
        <v>13</v>
      </c>
      <c r="CE16" s="129">
        <f>SUM(CE10:CE15)</f>
        <v>0</v>
      </c>
      <c r="CF16" s="130">
        <f>SUM(CF10:CF15)</f>
        <v>0</v>
      </c>
      <c r="CG16" s="124">
        <f>SUM(CG10:CG15)</f>
        <v>0</v>
      </c>
      <c r="CH16" s="123"/>
      <c r="CJ16" s="108" t="s">
        <v>12</v>
      </c>
      <c r="CK16" s="108"/>
      <c r="CL16" s="108" t="s">
        <v>17</v>
      </c>
      <c r="CM16" s="112">
        <f>CM15/6</f>
        <v>0</v>
      </c>
      <c r="CN16" s="108"/>
      <c r="CO16" s="108"/>
      <c r="CP16" s="107"/>
    </row>
    <row r="17" spans="1:97" ht="15" customHeight="1" thickBot="1">
      <c r="A17" s="2"/>
      <c r="B17" s="10"/>
      <c r="C17" s="21"/>
      <c r="D17" s="405"/>
      <c r="E17" s="88" t="s">
        <v>4</v>
      </c>
      <c r="F17" s="88" t="s">
        <v>5</v>
      </c>
      <c r="G17" s="21"/>
      <c r="H17" s="25"/>
      <c r="I17" s="10"/>
      <c r="J17" s="228"/>
      <c r="K17" s="229"/>
      <c r="L17" s="229"/>
      <c r="M17" s="230"/>
      <c r="N17" s="21"/>
      <c r="O17" s="21"/>
      <c r="P17" s="21"/>
      <c r="Q17" s="43"/>
      <c r="R17" s="43"/>
      <c r="S17" s="43"/>
      <c r="T17" s="43"/>
      <c r="U17" s="22"/>
      <c r="V17" s="22"/>
      <c r="W17" s="21"/>
      <c r="X17" s="21"/>
      <c r="Y17" s="21"/>
      <c r="Z17" s="27"/>
      <c r="AA17" s="2"/>
      <c r="AI17" s="243" t="s">
        <v>110</v>
      </c>
      <c r="AJ17" s="244"/>
      <c r="AK17" s="245"/>
      <c r="AL17" s="101" t="s">
        <v>116</v>
      </c>
      <c r="AM17" s="101" t="s">
        <v>20</v>
      </c>
      <c r="AN17" s="95"/>
      <c r="AO17" s="95"/>
      <c r="AP17" s="95"/>
      <c r="AQ17" s="95"/>
      <c r="AR17" s="95"/>
      <c r="AS17" s="95"/>
      <c r="AT17" s="95"/>
      <c r="AU17" s="49"/>
      <c r="AV17" s="301" t="s">
        <v>86</v>
      </c>
      <c r="AW17" s="302"/>
      <c r="AX17" s="303"/>
      <c r="AY17" s="138">
        <f>IF(AY26-CM9&lt;0,AY26-CM9+24,AY26-CM9)</f>
        <v>0</v>
      </c>
      <c r="AZ17" s="95"/>
      <c r="BA17" s="152"/>
      <c r="BB17" s="152"/>
      <c r="BC17" s="152"/>
      <c r="BD17" s="152"/>
      <c r="BE17" s="152"/>
      <c r="BF17" s="152"/>
      <c r="BG17" s="153"/>
      <c r="BH17" s="152"/>
      <c r="BI17" s="154"/>
      <c r="BJ17" s="155"/>
      <c r="BK17" s="152"/>
      <c r="BL17" s="152"/>
      <c r="BM17" s="152"/>
      <c r="BN17" s="152"/>
      <c r="BO17" s="152"/>
      <c r="BP17" s="95"/>
      <c r="BQ17" s="97"/>
      <c r="BR17" s="150"/>
      <c r="BS17" s="95"/>
      <c r="BT17" s="95"/>
      <c r="BU17" s="95"/>
      <c r="BV17" s="138" t="s">
        <v>47</v>
      </c>
      <c r="BY17" s="123"/>
      <c r="BZ17" s="123"/>
      <c r="CA17" s="123"/>
      <c r="CB17" s="131"/>
      <c r="CC17" s="128"/>
      <c r="CD17" s="123"/>
      <c r="CE17" s="123"/>
      <c r="CF17" s="123"/>
      <c r="CG17" s="124" t="s">
        <v>47</v>
      </c>
      <c r="CH17" s="123"/>
      <c r="CJ17" s="65"/>
      <c r="CK17" s="65"/>
      <c r="CL17" s="65"/>
      <c r="CM17" s="65"/>
      <c r="CN17" s="65"/>
      <c r="CO17" s="65"/>
      <c r="CP17" s="50"/>
    </row>
    <row r="18" spans="1:97" ht="15" customHeight="1">
      <c r="A18" s="2"/>
      <c r="B18" s="10"/>
      <c r="C18" s="21"/>
      <c r="D18" s="392" t="s">
        <v>11</v>
      </c>
      <c r="E18" s="23">
        <f>CN15</f>
        <v>0</v>
      </c>
      <c r="F18" s="1">
        <f>(CM15-CN15)*60</f>
        <v>0</v>
      </c>
      <c r="G18" s="32"/>
      <c r="H18" s="25"/>
      <c r="I18" s="10"/>
      <c r="J18" s="228"/>
      <c r="K18" s="229"/>
      <c r="L18" s="229"/>
      <c r="M18" s="230"/>
      <c r="N18" s="21"/>
      <c r="O18" s="21"/>
      <c r="P18" s="237"/>
      <c r="Q18" s="238"/>
      <c r="R18" s="238"/>
      <c r="S18" s="238"/>
      <c r="T18" s="238"/>
      <c r="U18" s="238"/>
      <c r="V18" s="238"/>
      <c r="W18" s="238"/>
      <c r="X18" s="238"/>
      <c r="Y18" s="239"/>
      <c r="Z18" s="27"/>
      <c r="AA18" s="2"/>
      <c r="AI18" s="243" t="s">
        <v>119</v>
      </c>
      <c r="AJ18" s="244"/>
      <c r="AK18" s="245"/>
      <c r="AL18" s="101">
        <f>IF(E26&lt;&gt;ISNUMBER(E26),1,0)</f>
        <v>0</v>
      </c>
      <c r="AM18" s="101">
        <f>IF(F26&lt;&gt;ISNUMBER(F26),1,0)</f>
        <v>0</v>
      </c>
      <c r="AN18" s="243" t="s">
        <v>117</v>
      </c>
      <c r="AO18" s="244"/>
      <c r="AP18" s="244"/>
      <c r="AQ18" s="244"/>
      <c r="AR18" s="244"/>
      <c r="AS18" s="244"/>
      <c r="AT18" s="245"/>
      <c r="AU18" s="49"/>
      <c r="AV18" s="304"/>
      <c r="AW18" s="305"/>
      <c r="AX18" s="306"/>
      <c r="AY18" s="95"/>
      <c r="AZ18" s="95"/>
      <c r="BA18" s="152"/>
      <c r="BB18" s="152"/>
      <c r="BC18" s="152"/>
      <c r="BD18" s="152"/>
      <c r="BE18" s="152"/>
      <c r="BF18" s="152"/>
      <c r="BG18" s="153"/>
      <c r="BH18" s="152"/>
      <c r="BI18" s="154"/>
      <c r="BJ18" s="155"/>
      <c r="BK18" s="152"/>
      <c r="BL18" s="152"/>
      <c r="BM18" s="152"/>
      <c r="BN18" s="152"/>
      <c r="BO18" s="152"/>
      <c r="BP18" s="95"/>
      <c r="BQ18" s="156"/>
      <c r="BR18" s="157"/>
      <c r="BS18" s="158"/>
      <c r="BT18" s="158"/>
      <c r="BU18" s="159"/>
      <c r="BV18" s="138"/>
      <c r="CB18" s="78"/>
      <c r="CC18" s="79"/>
      <c r="CD18" s="80"/>
      <c r="CE18" s="80"/>
      <c r="CF18" s="81"/>
      <c r="CG18" s="77"/>
      <c r="CI18" s="69"/>
      <c r="CJ18" s="275" t="s">
        <v>111</v>
      </c>
      <c r="CK18" s="276"/>
      <c r="CL18" s="102"/>
      <c r="CM18" s="102" t="s">
        <v>112</v>
      </c>
      <c r="CN18" s="102"/>
      <c r="CO18" s="103"/>
      <c r="CP18" s="91"/>
    </row>
    <row r="19" spans="1:97">
      <c r="A19" s="2"/>
      <c r="B19" s="10"/>
      <c r="C19" s="21"/>
      <c r="D19" s="392"/>
      <c r="E19" s="31" t="s">
        <v>64</v>
      </c>
      <c r="F19" s="26">
        <f>CO15</f>
        <v>0</v>
      </c>
      <c r="G19" s="4" t="s">
        <v>20</v>
      </c>
      <c r="H19" s="33"/>
      <c r="I19" s="10"/>
      <c r="J19" s="228"/>
      <c r="K19" s="229"/>
      <c r="L19" s="229"/>
      <c r="M19" s="230"/>
      <c r="N19" s="21"/>
      <c r="O19" s="21"/>
      <c r="P19" s="240"/>
      <c r="Q19" s="241"/>
      <c r="R19" s="241"/>
      <c r="S19" s="241"/>
      <c r="T19" s="241"/>
      <c r="U19" s="241"/>
      <c r="V19" s="241"/>
      <c r="W19" s="241"/>
      <c r="X19" s="241"/>
      <c r="Y19" s="242"/>
      <c r="Z19" s="27"/>
      <c r="AA19" s="2"/>
      <c r="AI19" s="243" t="s">
        <v>118</v>
      </c>
      <c r="AJ19" s="244"/>
      <c r="AK19" s="245"/>
      <c r="AL19" s="403">
        <f>AL18+AM18</f>
        <v>0</v>
      </c>
      <c r="AM19" s="404"/>
      <c r="AN19" s="95"/>
      <c r="AO19" s="95"/>
      <c r="AP19" s="95"/>
      <c r="AQ19" s="95"/>
      <c r="AR19" s="95"/>
      <c r="AS19" s="95"/>
      <c r="AT19" s="95"/>
      <c r="AU19" s="49"/>
      <c r="BI19" s="82"/>
      <c r="BJ19" s="66"/>
      <c r="BQ19" s="281" t="s">
        <v>44</v>
      </c>
      <c r="BR19" s="282"/>
      <c r="BS19" s="282"/>
      <c r="BT19" s="282"/>
      <c r="BU19" s="283"/>
      <c r="BV19" s="108"/>
      <c r="BW19" s="108"/>
      <c r="CB19" s="281" t="s">
        <v>60</v>
      </c>
      <c r="CC19" s="282"/>
      <c r="CD19" s="282"/>
      <c r="CE19" s="282"/>
      <c r="CF19" s="283"/>
      <c r="CG19" s="108"/>
      <c r="CH19" s="108"/>
      <c r="CI19" s="69"/>
      <c r="CJ19" s="277"/>
      <c r="CK19" s="278"/>
      <c r="CL19" s="95" t="str">
        <f>IF(CM10&lt;&gt;" ","NOT ZERO")</f>
        <v>NOT ZERO</v>
      </c>
      <c r="CM19" s="95">
        <f>IF(CM9&gt;12,(CM9-12),CM9)</f>
        <v>0</v>
      </c>
      <c r="CN19" s="95"/>
      <c r="CO19" s="104"/>
      <c r="CP19" s="68"/>
    </row>
    <row r="20" spans="1:97">
      <c r="A20" s="2"/>
      <c r="B20" s="10"/>
      <c r="C20" s="21"/>
      <c r="D20" s="96" t="s">
        <v>12</v>
      </c>
      <c r="E20" s="204"/>
      <c r="F20" s="205">
        <f>F19/6</f>
        <v>0</v>
      </c>
      <c r="G20" s="4" t="s">
        <v>20</v>
      </c>
      <c r="H20" s="33"/>
      <c r="I20" s="10"/>
      <c r="J20" s="228"/>
      <c r="K20" s="229"/>
      <c r="L20" s="229"/>
      <c r="M20" s="230"/>
      <c r="N20" s="21"/>
      <c r="O20" s="21"/>
      <c r="P20" s="240"/>
      <c r="Q20" s="241"/>
      <c r="R20" s="241"/>
      <c r="S20" s="241"/>
      <c r="T20" s="241"/>
      <c r="U20" s="241"/>
      <c r="V20" s="241"/>
      <c r="W20" s="241"/>
      <c r="X20" s="241"/>
      <c r="Y20" s="242"/>
      <c r="Z20" s="53"/>
      <c r="AA20" s="2"/>
      <c r="AI20" s="243"/>
      <c r="AJ20" s="244"/>
      <c r="AK20" s="245"/>
      <c r="AL20" s="101"/>
      <c r="AM20" s="101"/>
      <c r="AN20" s="95"/>
      <c r="AO20" s="243"/>
      <c r="AP20" s="244"/>
      <c r="AQ20" s="244"/>
      <c r="AR20" s="244"/>
      <c r="AS20" s="244"/>
      <c r="AT20" s="245"/>
      <c r="AU20" s="49"/>
      <c r="BQ20" s="110"/>
      <c r="BR20" s="113"/>
      <c r="BS20" s="254" t="s">
        <v>24</v>
      </c>
      <c r="BT20" s="284"/>
      <c r="BU20" s="256"/>
      <c r="BV20" s="108"/>
      <c r="BW20" s="108"/>
      <c r="CB20" s="110"/>
      <c r="CC20" s="113"/>
      <c r="CD20" s="254" t="s">
        <v>24</v>
      </c>
      <c r="CE20" s="284"/>
      <c r="CF20" s="256"/>
      <c r="CG20" s="108"/>
      <c r="CH20" s="108"/>
      <c r="CI20" s="69"/>
      <c r="CJ20" s="277"/>
      <c r="CK20" s="278"/>
      <c r="CL20" s="95">
        <f>IF(CL19&lt;&gt;0,CM10-CM9)</f>
        <v>0</v>
      </c>
      <c r="CM20" s="95">
        <f>IF(CM9&gt;12,(CM10+12),CM10)</f>
        <v>0</v>
      </c>
      <c r="CN20" s="95"/>
      <c r="CO20" s="104"/>
      <c r="CP20" s="68"/>
    </row>
    <row r="21" spans="1:97" ht="15" customHeight="1" thickBot="1">
      <c r="A21" s="2"/>
      <c r="B21" s="10"/>
      <c r="C21" s="21"/>
      <c r="D21" s="17"/>
      <c r="E21" s="19"/>
      <c r="F21" s="19"/>
      <c r="G21" s="19"/>
      <c r="H21" s="203"/>
      <c r="I21" s="21"/>
      <c r="J21" s="231"/>
      <c r="K21" s="232"/>
      <c r="L21" s="232"/>
      <c r="M21" s="233"/>
      <c r="N21" s="21"/>
      <c r="O21" s="21"/>
      <c r="P21" s="240"/>
      <c r="Q21" s="241"/>
      <c r="R21" s="241"/>
      <c r="S21" s="241"/>
      <c r="T21" s="241"/>
      <c r="U21" s="241"/>
      <c r="V21" s="241"/>
      <c r="W21" s="241"/>
      <c r="X21" s="241"/>
      <c r="Y21" s="242"/>
      <c r="Z21" s="53"/>
      <c r="AA21" s="2"/>
      <c r="AI21" s="243" t="s">
        <v>120</v>
      </c>
      <c r="AJ21" s="244"/>
      <c r="AK21" s="245"/>
      <c r="AL21" s="101">
        <f>IF(E30&lt;&gt;ISNUMBER(E30),1,0)</f>
        <v>0</v>
      </c>
      <c r="AM21" s="101"/>
      <c r="AN21" s="95"/>
      <c r="AO21" s="95"/>
      <c r="AP21" s="95"/>
      <c r="AQ21" s="95"/>
      <c r="AR21" s="95"/>
      <c r="AS21" s="95"/>
      <c r="AT21" s="95"/>
      <c r="AU21" s="49"/>
      <c r="AV21" s="95"/>
      <c r="AW21" s="95"/>
      <c r="AX21" s="95"/>
      <c r="AY21" s="95"/>
      <c r="AZ21" s="95"/>
      <c r="BA21" s="160" t="s">
        <v>28</v>
      </c>
      <c r="BB21" s="246" t="s">
        <v>38</v>
      </c>
      <c r="BC21" s="161"/>
      <c r="BD21" s="161"/>
      <c r="BE21" s="161"/>
      <c r="BF21" s="161"/>
      <c r="BG21" s="162"/>
      <c r="BH21" s="246" t="s">
        <v>80</v>
      </c>
      <c r="BI21" s="313"/>
      <c r="BJ21" s="248"/>
      <c r="BK21" s="95"/>
      <c r="BL21" s="95"/>
      <c r="BM21" s="95"/>
      <c r="BQ21" s="110"/>
      <c r="BR21" s="113"/>
      <c r="BS21" s="254" t="s">
        <v>48</v>
      </c>
      <c r="BT21" s="256"/>
      <c r="BU21" s="109">
        <f>CM16</f>
        <v>0</v>
      </c>
      <c r="BV21" s="108"/>
      <c r="BW21" s="108"/>
      <c r="CB21" s="110"/>
      <c r="CC21" s="113"/>
      <c r="CD21" s="254" t="s">
        <v>48</v>
      </c>
      <c r="CE21" s="256"/>
      <c r="CF21" s="109">
        <f>CM16</f>
        <v>0</v>
      </c>
      <c r="CG21" s="108"/>
      <c r="CH21" s="108"/>
      <c r="CI21" s="69"/>
      <c r="CJ21" s="277"/>
      <c r="CK21" s="278"/>
      <c r="CL21" s="95" t="str">
        <f>IF(CM21&lt;0,"ERROR","no error ")</f>
        <v xml:space="preserve">no error </v>
      </c>
      <c r="CM21" s="95">
        <f>CM20-CM19</f>
        <v>0</v>
      </c>
      <c r="CN21" s="95"/>
      <c r="CO21" s="104"/>
      <c r="CP21" s="68"/>
    </row>
    <row r="22" spans="1:97" ht="15.75" thickBot="1">
      <c r="A22" s="2"/>
      <c r="B22" s="10"/>
      <c r="C22" s="21"/>
      <c r="D22" s="21"/>
      <c r="E22" s="21"/>
      <c r="F22" s="21"/>
      <c r="G22" s="21"/>
      <c r="H22" s="25"/>
      <c r="I22" s="21"/>
      <c r="J22" s="21"/>
      <c r="K22" s="21"/>
      <c r="L22" s="21"/>
      <c r="M22" s="21"/>
      <c r="N22" s="21"/>
      <c r="O22" s="21"/>
      <c r="P22" s="240"/>
      <c r="Q22" s="241"/>
      <c r="R22" s="241"/>
      <c r="S22" s="241"/>
      <c r="T22" s="241"/>
      <c r="U22" s="241"/>
      <c r="V22" s="241"/>
      <c r="W22" s="241"/>
      <c r="X22" s="241"/>
      <c r="Y22" s="242"/>
      <c r="Z22" s="13"/>
      <c r="AA22" s="2"/>
      <c r="AI22" s="243"/>
      <c r="AJ22" s="244"/>
      <c r="AK22" s="245"/>
      <c r="AL22" s="101"/>
      <c r="AM22" s="101"/>
      <c r="AN22" s="95"/>
      <c r="AO22" s="95"/>
      <c r="AP22" s="95"/>
      <c r="AQ22" s="95"/>
      <c r="AR22" s="95"/>
      <c r="AS22" s="95"/>
      <c r="AT22" s="95"/>
      <c r="AU22" s="49"/>
      <c r="AV22" s="135"/>
      <c r="AW22" s="132"/>
      <c r="AX22" s="132"/>
      <c r="AY22" s="132"/>
      <c r="AZ22" s="163"/>
      <c r="BA22" s="154"/>
      <c r="BB22" s="247"/>
      <c r="BC22" s="164"/>
      <c r="BD22" s="164"/>
      <c r="BE22" s="164"/>
      <c r="BF22" s="164"/>
      <c r="BG22" s="165"/>
      <c r="BH22" s="257"/>
      <c r="BI22" s="314"/>
      <c r="BJ22" s="249"/>
      <c r="BK22" s="95"/>
      <c r="BL22" s="95"/>
      <c r="BM22" s="95"/>
      <c r="BQ22" s="110"/>
      <c r="BR22" s="114"/>
      <c r="BS22" s="115"/>
      <c r="BT22" s="116"/>
      <c r="BU22" s="109"/>
      <c r="BV22" s="108"/>
      <c r="BW22" s="108"/>
      <c r="CB22" s="110"/>
      <c r="CC22" s="114"/>
      <c r="CD22" s="115"/>
      <c r="CE22" s="116"/>
      <c r="CF22" s="109"/>
      <c r="CG22" s="108"/>
      <c r="CH22" s="108"/>
      <c r="CI22" s="69"/>
      <c r="CJ22" s="277"/>
      <c r="CK22" s="278"/>
      <c r="CL22" s="95" t="str">
        <f>IF(CL21="ERROR","Ensure that first time is EARLIER than second"," ")</f>
        <v xml:space="preserve"> </v>
      </c>
      <c r="CM22" s="95" t="s">
        <v>113</v>
      </c>
      <c r="CN22" s="95"/>
      <c r="CO22" s="104"/>
      <c r="CP22" s="68"/>
    </row>
    <row r="23" spans="1:97" ht="15" customHeight="1">
      <c r="A23" s="2"/>
      <c r="B23" s="42"/>
      <c r="C23" s="22"/>
      <c r="D23" s="315" t="s">
        <v>24</v>
      </c>
      <c r="E23" s="316"/>
      <c r="F23" s="316"/>
      <c r="G23" s="316"/>
      <c r="H23" s="316"/>
      <c r="I23" s="316"/>
      <c r="J23" s="316"/>
      <c r="K23" s="316"/>
      <c r="L23" s="316"/>
      <c r="M23" s="317"/>
      <c r="N23" s="35"/>
      <c r="O23" s="22"/>
      <c r="P23" s="240"/>
      <c r="Q23" s="241"/>
      <c r="R23" s="241"/>
      <c r="S23" s="241"/>
      <c r="T23" s="241"/>
      <c r="U23" s="241"/>
      <c r="V23" s="241"/>
      <c r="W23" s="241"/>
      <c r="X23" s="241"/>
      <c r="Y23" s="242"/>
      <c r="Z23" s="27"/>
      <c r="AA23" s="2"/>
      <c r="AI23" s="243"/>
      <c r="AJ23" s="244"/>
      <c r="AK23" s="245"/>
      <c r="AL23" s="101"/>
      <c r="AM23" s="101"/>
      <c r="AN23" s="95"/>
      <c r="AO23" s="95"/>
      <c r="AP23" s="95"/>
      <c r="AQ23" s="95"/>
      <c r="AR23" s="95"/>
      <c r="AS23" s="95"/>
      <c r="AT23" s="95"/>
      <c r="AU23" s="49"/>
      <c r="AV23" s="310" t="s">
        <v>24</v>
      </c>
      <c r="AW23" s="311"/>
      <c r="AX23" s="311"/>
      <c r="AY23" s="311"/>
      <c r="AZ23" s="312"/>
      <c r="BA23" s="154"/>
      <c r="BB23" s="95" t="str">
        <f>IF(CM10-CM9&lt;0,"Yes","No")</f>
        <v>No</v>
      </c>
      <c r="BC23" s="95"/>
      <c r="BD23" s="95"/>
      <c r="BE23" s="95"/>
      <c r="BF23" s="95"/>
      <c r="BG23" s="141"/>
      <c r="BH23" s="247"/>
      <c r="BI23" s="249"/>
      <c r="BJ23" s="95"/>
      <c r="BK23" s="95"/>
      <c r="BL23" s="95"/>
      <c r="BM23" s="95"/>
      <c r="BQ23" s="110"/>
      <c r="BR23" s="271" t="s">
        <v>56</v>
      </c>
      <c r="BS23" s="272"/>
      <c r="BT23" s="273"/>
      <c r="BU23" s="109">
        <f>BT16</f>
        <v>0</v>
      </c>
      <c r="BV23" s="108"/>
      <c r="BW23" s="108"/>
      <c r="CB23" s="110"/>
      <c r="CC23" s="271" t="s">
        <v>56</v>
      </c>
      <c r="CD23" s="272"/>
      <c r="CE23" s="273"/>
      <c r="CF23" s="109">
        <f>CE16</f>
        <v>0</v>
      </c>
      <c r="CG23" s="108"/>
      <c r="CH23" s="108"/>
      <c r="CI23" s="69"/>
      <c r="CJ23" s="277"/>
      <c r="CK23" s="278"/>
      <c r="CL23" s="95"/>
      <c r="CM23" s="95"/>
      <c r="CN23" s="95"/>
      <c r="CO23" s="104"/>
      <c r="CP23" s="68"/>
    </row>
    <row r="24" spans="1:97" ht="15" customHeight="1" thickBot="1">
      <c r="A24" s="2"/>
      <c r="B24" s="42"/>
      <c r="C24" s="22"/>
      <c r="D24" s="318" t="s">
        <v>123</v>
      </c>
      <c r="E24" s="319"/>
      <c r="F24" s="319"/>
      <c r="G24" s="319"/>
      <c r="H24" s="319"/>
      <c r="I24" s="319"/>
      <c r="J24" s="319"/>
      <c r="K24" s="319"/>
      <c r="L24" s="319"/>
      <c r="M24" s="320"/>
      <c r="N24" s="36"/>
      <c r="O24" s="22"/>
      <c r="P24" s="240"/>
      <c r="Q24" s="241"/>
      <c r="R24" s="241"/>
      <c r="S24" s="241"/>
      <c r="T24" s="241"/>
      <c r="U24" s="241"/>
      <c r="V24" s="241"/>
      <c r="W24" s="241"/>
      <c r="X24" s="241"/>
      <c r="Y24" s="242"/>
      <c r="Z24" s="27"/>
      <c r="AA24" s="2"/>
      <c r="AI24" s="243"/>
      <c r="AJ24" s="244"/>
      <c r="AK24" s="245"/>
      <c r="AL24" s="101"/>
      <c r="AM24" s="101"/>
      <c r="AN24" s="95"/>
      <c r="AO24" s="95"/>
      <c r="AP24" s="95"/>
      <c r="AQ24" s="95"/>
      <c r="AR24" s="95"/>
      <c r="AS24" s="95"/>
      <c r="AT24" s="95"/>
      <c r="AU24" s="49"/>
      <c r="AV24" s="310" t="s">
        <v>26</v>
      </c>
      <c r="AW24" s="311"/>
      <c r="AX24" s="311"/>
      <c r="AY24" s="311"/>
      <c r="AZ24" s="312"/>
      <c r="BA24" s="153"/>
      <c r="BB24" s="95"/>
      <c r="BC24" s="95"/>
      <c r="BD24" s="95"/>
      <c r="BE24" s="95"/>
      <c r="BF24" s="95"/>
      <c r="BG24" s="310" t="s">
        <v>78</v>
      </c>
      <c r="BH24" s="311"/>
      <c r="BI24" s="312"/>
      <c r="BJ24" s="138">
        <f>BN16</f>
        <v>0</v>
      </c>
      <c r="BK24" s="95"/>
      <c r="BL24" s="95"/>
      <c r="BM24" s="95"/>
      <c r="BQ24" s="110"/>
      <c r="BR24" s="254" t="s">
        <v>55</v>
      </c>
      <c r="BS24" s="255"/>
      <c r="BT24" s="256"/>
      <c r="BU24" s="109">
        <f>BV16</f>
        <v>0</v>
      </c>
      <c r="BV24" s="108"/>
      <c r="BW24" s="108"/>
      <c r="CB24" s="110"/>
      <c r="CC24" s="254" t="s">
        <v>55</v>
      </c>
      <c r="CD24" s="255"/>
      <c r="CE24" s="256"/>
      <c r="CF24" s="109">
        <f>CG16</f>
        <v>0</v>
      </c>
      <c r="CG24" s="108"/>
      <c r="CH24" s="108"/>
      <c r="CI24" s="69"/>
      <c r="CJ24" s="279"/>
      <c r="CK24" s="280"/>
      <c r="CL24" s="105"/>
      <c r="CM24" s="105"/>
      <c r="CN24" s="105"/>
      <c r="CO24" s="106"/>
      <c r="CP24" s="68"/>
    </row>
    <row r="25" spans="1:97" ht="15" customHeight="1" thickBot="1">
      <c r="A25" s="2"/>
      <c r="B25" s="42"/>
      <c r="C25" s="22"/>
      <c r="D25" s="190"/>
      <c r="E25" s="88" t="s">
        <v>4</v>
      </c>
      <c r="F25" s="88" t="s">
        <v>5</v>
      </c>
      <c r="G25" s="194"/>
      <c r="H25" s="194"/>
      <c r="I25" s="194"/>
      <c r="J25" s="194"/>
      <c r="K25" s="194"/>
      <c r="L25" s="194"/>
      <c r="M25" s="195"/>
      <c r="N25" s="36"/>
      <c r="O25" s="22"/>
      <c r="P25" s="240"/>
      <c r="Q25" s="241"/>
      <c r="R25" s="241"/>
      <c r="S25" s="241"/>
      <c r="T25" s="241"/>
      <c r="U25" s="241"/>
      <c r="V25" s="241"/>
      <c r="W25" s="241"/>
      <c r="X25" s="241"/>
      <c r="Y25" s="242"/>
      <c r="Z25" s="27"/>
      <c r="AA25" s="2"/>
      <c r="AI25" s="95"/>
      <c r="AJ25" s="95"/>
      <c r="AK25" s="95"/>
      <c r="AL25" s="101"/>
      <c r="AM25" s="101"/>
      <c r="AN25" s="95"/>
      <c r="AO25" s="95"/>
      <c r="AP25" s="95"/>
      <c r="AQ25" s="95"/>
      <c r="AR25" s="95"/>
      <c r="AS25" s="95"/>
      <c r="AT25" s="95"/>
      <c r="AU25" s="49"/>
      <c r="AV25" s="166"/>
      <c r="AW25" s="167"/>
      <c r="AX25" s="167"/>
      <c r="AY25" s="167"/>
      <c r="AZ25" s="168"/>
      <c r="BA25" s="153"/>
      <c r="BB25" s="135"/>
      <c r="BC25" s="163"/>
      <c r="BD25" s="95"/>
      <c r="BE25" s="95"/>
      <c r="BF25" s="95"/>
      <c r="BG25" s="166"/>
      <c r="BH25" s="167"/>
      <c r="BI25" s="168"/>
      <c r="BJ25" s="138"/>
      <c r="BK25" s="95"/>
      <c r="BL25" s="95"/>
      <c r="BM25" s="95"/>
      <c r="BQ25" s="110"/>
      <c r="BR25" s="117"/>
      <c r="BS25" s="115"/>
      <c r="BT25" s="116"/>
      <c r="BU25" s="109"/>
      <c r="BV25" s="108"/>
      <c r="BW25" s="108"/>
      <c r="CB25" s="110"/>
      <c r="CC25" s="117"/>
      <c r="CD25" s="115"/>
      <c r="CE25" s="116"/>
      <c r="CF25" s="109"/>
      <c r="CG25" s="108"/>
      <c r="CH25" s="108"/>
      <c r="CJ25" s="66"/>
      <c r="CK25" s="66"/>
      <c r="CL25" s="66"/>
      <c r="CM25" s="66"/>
      <c r="CN25" s="66"/>
      <c r="CO25" s="66"/>
    </row>
    <row r="26" spans="1:97" ht="15.75" thickBot="1">
      <c r="A26" s="2"/>
      <c r="B26" s="10"/>
      <c r="C26" s="21"/>
      <c r="D26" s="192" t="s">
        <v>3</v>
      </c>
      <c r="E26" s="186"/>
      <c r="F26" s="187"/>
      <c r="G26" s="325" t="s">
        <v>37</v>
      </c>
      <c r="H26" s="322"/>
      <c r="I26" s="322"/>
      <c r="J26" s="322"/>
      <c r="K26" s="322"/>
      <c r="L26" s="322"/>
      <c r="M26" s="323"/>
      <c r="N26" s="24"/>
      <c r="O26" s="21"/>
      <c r="P26" s="240"/>
      <c r="Q26" s="241"/>
      <c r="R26" s="241"/>
      <c r="S26" s="241"/>
      <c r="T26" s="241"/>
      <c r="U26" s="241"/>
      <c r="V26" s="241"/>
      <c r="W26" s="241"/>
      <c r="X26" s="241"/>
      <c r="Y26" s="242"/>
      <c r="Z26" s="27"/>
      <c r="AA26" s="2"/>
      <c r="AI26" s="95"/>
      <c r="AJ26" s="95"/>
      <c r="AK26" s="95"/>
      <c r="AL26" s="101"/>
      <c r="AM26" s="101"/>
      <c r="AN26" s="95"/>
      <c r="AO26" s="95"/>
      <c r="AP26" s="95"/>
      <c r="AQ26" s="95"/>
      <c r="AR26" s="95"/>
      <c r="AS26" s="95"/>
      <c r="AT26" s="95"/>
      <c r="AU26" s="49"/>
      <c r="AV26" s="95" t="s">
        <v>3</v>
      </c>
      <c r="AW26" s="95">
        <f>E26</f>
        <v>0</v>
      </c>
      <c r="AX26" s="95">
        <f>F26</f>
        <v>0</v>
      </c>
      <c r="AY26" s="138">
        <f>AW26+AX26/60</f>
        <v>0</v>
      </c>
      <c r="AZ26" s="169"/>
      <c r="BA26" s="138">
        <f>AY17</f>
        <v>0</v>
      </c>
      <c r="BB26" s="170" t="s">
        <v>83</v>
      </c>
      <c r="BC26" s="171"/>
      <c r="BD26" s="169"/>
      <c r="BE26" s="169"/>
      <c r="BF26" s="95"/>
      <c r="BG26" s="310" t="s">
        <v>79</v>
      </c>
      <c r="BH26" s="311"/>
      <c r="BI26" s="312"/>
      <c r="BJ26" s="138">
        <f>BO16</f>
        <v>0</v>
      </c>
      <c r="BK26" s="95"/>
      <c r="BL26" s="95"/>
      <c r="BM26" s="95"/>
      <c r="BQ26" s="110"/>
      <c r="BR26" s="254" t="s">
        <v>57</v>
      </c>
      <c r="BS26" s="255"/>
      <c r="BT26" s="256"/>
      <c r="BU26" s="109">
        <f>AW30-BU16</f>
        <v>0</v>
      </c>
      <c r="BV26" s="108"/>
      <c r="BW26" s="108"/>
      <c r="CB26" s="110"/>
      <c r="CC26" s="254" t="s">
        <v>89</v>
      </c>
      <c r="CD26" s="255"/>
      <c r="CE26" s="256"/>
      <c r="CF26" s="109">
        <f>CF16-AW30</f>
        <v>0</v>
      </c>
      <c r="CG26" s="108"/>
      <c r="CH26" s="108"/>
    </row>
    <row r="27" spans="1:97">
      <c r="A27" s="2"/>
      <c r="B27" s="10"/>
      <c r="C27" s="21"/>
      <c r="D27" s="191" t="s">
        <v>10</v>
      </c>
      <c r="E27" s="184" t="str">
        <f>IF(AL19=0," ",BK29)</f>
        <v xml:space="preserve"> </v>
      </c>
      <c r="F27" s="185" t="s">
        <v>0</v>
      </c>
      <c r="G27" s="328"/>
      <c r="H27" s="322"/>
      <c r="I27" s="322"/>
      <c r="J27" s="322"/>
      <c r="K27" s="322"/>
      <c r="L27" s="322"/>
      <c r="M27" s="323"/>
      <c r="N27" s="24"/>
      <c r="O27" s="21"/>
      <c r="P27" s="240"/>
      <c r="Q27" s="241"/>
      <c r="R27" s="241"/>
      <c r="S27" s="241"/>
      <c r="T27" s="241"/>
      <c r="U27" s="241"/>
      <c r="V27" s="241"/>
      <c r="W27" s="241"/>
      <c r="X27" s="241"/>
      <c r="Y27" s="242"/>
      <c r="Z27" s="27"/>
      <c r="AA27" s="2"/>
      <c r="AI27" s="95"/>
      <c r="AJ27" s="95"/>
      <c r="AK27" s="95"/>
      <c r="AL27" s="101"/>
      <c r="AM27" s="101"/>
      <c r="AN27" s="95"/>
      <c r="AO27" s="95"/>
      <c r="AP27" s="95"/>
      <c r="AQ27" s="95"/>
      <c r="AR27" s="95"/>
      <c r="AS27" s="95"/>
      <c r="AT27" s="95"/>
      <c r="AU27" s="49"/>
      <c r="AV27" s="95" t="s">
        <v>10</v>
      </c>
      <c r="AW27" s="95"/>
      <c r="AX27" s="95" t="s">
        <v>0</v>
      </c>
      <c r="AY27" s="95">
        <f>BJ16</f>
        <v>0</v>
      </c>
      <c r="AZ27" s="169" t="s">
        <v>15</v>
      </c>
      <c r="BA27" s="138">
        <f>(BJ16-1)*(CM16)</f>
        <v>0</v>
      </c>
      <c r="BB27" s="298" t="s">
        <v>85</v>
      </c>
      <c r="BC27" s="300"/>
      <c r="BD27" s="95"/>
      <c r="BE27" s="95"/>
      <c r="BF27" s="95"/>
      <c r="BG27" s="243" t="s">
        <v>35</v>
      </c>
      <c r="BH27" s="244"/>
      <c r="BI27" s="245"/>
      <c r="BJ27" s="138">
        <f>BJ26-BJ24</f>
        <v>0</v>
      </c>
      <c r="BK27" s="243" t="s">
        <v>87</v>
      </c>
      <c r="BL27" s="244"/>
      <c r="BM27" s="245"/>
      <c r="BQ27" s="110"/>
      <c r="BR27" s="254" t="s">
        <v>63</v>
      </c>
      <c r="BS27" s="255"/>
      <c r="BT27" s="256"/>
      <c r="BU27" s="109">
        <f>IF(BU24=0,0,BU26/BU24)</f>
        <v>0</v>
      </c>
      <c r="BV27" s="108"/>
      <c r="BW27" s="108"/>
      <c r="CB27" s="110"/>
      <c r="CC27" s="254" t="s">
        <v>62</v>
      </c>
      <c r="CD27" s="255"/>
      <c r="CE27" s="256"/>
      <c r="CF27" s="109">
        <f>IF(CF24=0,0,CF26/CF24)</f>
        <v>0</v>
      </c>
      <c r="CG27" s="108"/>
      <c r="CH27" s="108"/>
    </row>
    <row r="28" spans="1:97" ht="5.25" customHeight="1">
      <c r="A28" s="2"/>
      <c r="B28" s="10"/>
      <c r="C28" s="21"/>
      <c r="D28" s="206"/>
      <c r="E28" s="207"/>
      <c r="F28" s="208"/>
      <c r="G28" s="24"/>
      <c r="H28" s="24"/>
      <c r="I28" s="24"/>
      <c r="J28" s="24"/>
      <c r="K28" s="24"/>
      <c r="L28" s="24"/>
      <c r="M28" s="13"/>
      <c r="N28" s="24"/>
      <c r="O28" s="21"/>
      <c r="P28" s="240"/>
      <c r="Q28" s="241"/>
      <c r="R28" s="241"/>
      <c r="S28" s="241"/>
      <c r="T28" s="241"/>
      <c r="U28" s="241"/>
      <c r="V28" s="241"/>
      <c r="W28" s="241"/>
      <c r="X28" s="241"/>
      <c r="Y28" s="242"/>
      <c r="Z28" s="27"/>
      <c r="AA28" s="2"/>
      <c r="AI28" s="95"/>
      <c r="AJ28" s="95"/>
      <c r="AK28" s="95"/>
      <c r="AL28" s="101"/>
      <c r="AM28" s="101"/>
      <c r="AN28" s="95"/>
      <c r="AO28" s="95"/>
      <c r="AP28" s="95"/>
      <c r="AQ28" s="95"/>
      <c r="AR28" s="95"/>
      <c r="AS28" s="95"/>
      <c r="AT28" s="95"/>
      <c r="AU28" s="49"/>
      <c r="AV28" s="135"/>
      <c r="AW28" s="132"/>
      <c r="AX28" s="132"/>
      <c r="AY28" s="132"/>
      <c r="AZ28" s="173"/>
      <c r="BA28" s="138"/>
      <c r="BB28" s="172"/>
      <c r="BC28" s="174"/>
      <c r="BD28" s="132"/>
      <c r="BE28" s="163"/>
      <c r="BF28" s="135"/>
      <c r="BG28" s="98"/>
      <c r="BH28" s="98"/>
      <c r="BI28" s="99"/>
      <c r="BJ28" s="138"/>
      <c r="BK28" s="133"/>
      <c r="BL28" s="98"/>
      <c r="BM28" s="99"/>
      <c r="BQ28" s="118"/>
      <c r="BR28" s="117"/>
      <c r="BS28" s="115"/>
      <c r="BT28" s="116"/>
      <c r="BU28" s="109"/>
      <c r="BV28" s="108"/>
      <c r="BW28" s="108"/>
      <c r="CB28" s="118"/>
      <c r="CC28" s="117"/>
      <c r="CD28" s="115"/>
      <c r="CE28" s="116"/>
      <c r="CF28" s="109"/>
      <c r="CG28" s="108"/>
      <c r="CH28" s="108"/>
    </row>
    <row r="29" spans="1:97" ht="15.75" thickBot="1">
      <c r="A29" s="2"/>
      <c r="B29" s="10"/>
      <c r="C29" s="21"/>
      <c r="D29" s="324" t="s">
        <v>124</v>
      </c>
      <c r="E29" s="325"/>
      <c r="F29" s="326"/>
      <c r="G29" s="325"/>
      <c r="H29" s="325"/>
      <c r="I29" s="325"/>
      <c r="J29" s="325"/>
      <c r="K29" s="325"/>
      <c r="L29" s="325"/>
      <c r="M29" s="327"/>
      <c r="N29" s="37"/>
      <c r="O29" s="21"/>
      <c r="P29" s="240"/>
      <c r="Q29" s="241"/>
      <c r="R29" s="241"/>
      <c r="S29" s="241"/>
      <c r="T29" s="241"/>
      <c r="U29" s="241"/>
      <c r="V29" s="241"/>
      <c r="W29" s="241"/>
      <c r="X29" s="241"/>
      <c r="Y29" s="242"/>
      <c r="Z29" s="27"/>
      <c r="AA29" s="2"/>
      <c r="AI29" s="95"/>
      <c r="AJ29" s="95"/>
      <c r="AK29" s="95"/>
      <c r="AL29" s="101"/>
      <c r="AM29" s="101"/>
      <c r="AN29" s="95"/>
      <c r="AO29" s="95"/>
      <c r="AP29" s="95"/>
      <c r="AQ29" s="95"/>
      <c r="AR29" s="95"/>
      <c r="AS29" s="95"/>
      <c r="AT29" s="95"/>
      <c r="AU29" s="49"/>
      <c r="AV29" s="243" t="s">
        <v>25</v>
      </c>
      <c r="AW29" s="244"/>
      <c r="AX29" s="244"/>
      <c r="AY29" s="244"/>
      <c r="AZ29" s="245"/>
      <c r="BA29" s="138">
        <f>IF(CM16=0,0,(BA26-BA27)/CM16)</f>
        <v>0</v>
      </c>
      <c r="BB29" s="298" t="s">
        <v>84</v>
      </c>
      <c r="BC29" s="299"/>
      <c r="BD29" s="299"/>
      <c r="BE29" s="300"/>
      <c r="BF29" s="295" t="s">
        <v>77</v>
      </c>
      <c r="BG29" s="296"/>
      <c r="BH29" s="296"/>
      <c r="BI29" s="297"/>
      <c r="BJ29" s="138">
        <f>(BA29*BJ27)+BJ24</f>
        <v>0</v>
      </c>
      <c r="BK29" s="138">
        <f>IF(BJ29=0,G12,BJ29)</f>
        <v>0</v>
      </c>
      <c r="BL29" s="95"/>
      <c r="BM29" s="95"/>
      <c r="BQ29" s="110"/>
      <c r="BR29" s="254" t="s">
        <v>58</v>
      </c>
      <c r="BS29" s="255"/>
      <c r="BT29" s="256"/>
      <c r="BU29" s="109">
        <f>BU27*BU21</f>
        <v>0</v>
      </c>
      <c r="BV29" s="108">
        <f>BU29*60</f>
        <v>0</v>
      </c>
      <c r="BW29" s="108" t="s">
        <v>91</v>
      </c>
      <c r="CB29" s="110"/>
      <c r="CC29" s="254" t="s">
        <v>58</v>
      </c>
      <c r="CD29" s="255"/>
      <c r="CE29" s="256"/>
      <c r="CF29" s="109">
        <f>CF27*CF21</f>
        <v>0</v>
      </c>
      <c r="CG29" s="108">
        <f>CF29*60</f>
        <v>0</v>
      </c>
      <c r="CH29" s="108" t="s">
        <v>91</v>
      </c>
    </row>
    <row r="30" spans="1:97" ht="15" customHeight="1" thickBot="1">
      <c r="A30" s="2"/>
      <c r="B30" s="10"/>
      <c r="C30" s="21"/>
      <c r="D30" s="192" t="s">
        <v>10</v>
      </c>
      <c r="E30" s="189"/>
      <c r="F30" s="188" t="s">
        <v>0</v>
      </c>
      <c r="G30" s="321" t="s">
        <v>39</v>
      </c>
      <c r="H30" s="322"/>
      <c r="I30" s="322"/>
      <c r="J30" s="322"/>
      <c r="K30" s="322"/>
      <c r="L30" s="322"/>
      <c r="M30" s="323"/>
      <c r="N30" s="24"/>
      <c r="O30" s="21"/>
      <c r="P30" s="240"/>
      <c r="Q30" s="241"/>
      <c r="R30" s="241"/>
      <c r="S30" s="241"/>
      <c r="T30" s="241"/>
      <c r="U30" s="241"/>
      <c r="V30" s="241"/>
      <c r="W30" s="241"/>
      <c r="X30" s="241"/>
      <c r="Y30" s="242"/>
      <c r="Z30" s="27"/>
      <c r="AA30" s="2"/>
      <c r="AI30" s="49"/>
      <c r="AJ30" s="49"/>
      <c r="AK30" s="49"/>
      <c r="AL30" s="86"/>
      <c r="AM30" s="86"/>
      <c r="AN30" s="49"/>
      <c r="AO30" s="49"/>
      <c r="AP30" s="49"/>
      <c r="AQ30" s="49"/>
      <c r="AR30" s="49"/>
      <c r="AS30" s="49"/>
      <c r="AT30" s="49"/>
      <c r="AU30" s="49"/>
      <c r="AV30" s="95" t="s">
        <v>10</v>
      </c>
      <c r="AW30" s="138">
        <f>E30</f>
        <v>0</v>
      </c>
      <c r="AX30" s="95" t="s">
        <v>0</v>
      </c>
      <c r="AY30" s="95"/>
      <c r="AZ30" s="169"/>
      <c r="BA30" s="95" t="s">
        <v>43</v>
      </c>
      <c r="BB30" s="95"/>
      <c r="BC30" s="95"/>
      <c r="BD30" s="95"/>
      <c r="BE30" s="95"/>
      <c r="BF30" s="95"/>
      <c r="BG30" s="175">
        <f>G12-E30</f>
        <v>0</v>
      </c>
      <c r="BH30" s="95"/>
      <c r="BI30" s="97"/>
      <c r="BJ30" s="95"/>
      <c r="BK30" s="95"/>
      <c r="BL30" s="95"/>
      <c r="BM30" s="95"/>
      <c r="BQ30" s="110"/>
      <c r="BR30" s="254" t="s">
        <v>59</v>
      </c>
      <c r="BS30" s="255"/>
      <c r="BT30" s="256"/>
      <c r="BU30" s="109">
        <f>BU23+BU29</f>
        <v>0</v>
      </c>
      <c r="BV30" s="108"/>
      <c r="BW30" s="108"/>
      <c r="CB30" s="110"/>
      <c r="CC30" s="254" t="s">
        <v>59</v>
      </c>
      <c r="CD30" s="255"/>
      <c r="CE30" s="256"/>
      <c r="CF30" s="109">
        <f>CF23+CF29</f>
        <v>0</v>
      </c>
      <c r="CG30" s="108"/>
      <c r="CH30" s="108"/>
    </row>
    <row r="31" spans="1:97" ht="15.75" thickBot="1">
      <c r="A31" s="2"/>
      <c r="B31" s="10"/>
      <c r="C31" s="21"/>
      <c r="D31" s="193" t="s">
        <v>3</v>
      </c>
      <c r="E31" s="375" t="str">
        <f>IF(AL21=0," ",BB31/24)</f>
        <v xml:space="preserve"> </v>
      </c>
      <c r="F31" s="376"/>
      <c r="G31" s="380"/>
      <c r="H31" s="381"/>
      <c r="I31" s="381"/>
      <c r="J31" s="381"/>
      <c r="K31" s="381"/>
      <c r="L31" s="381"/>
      <c r="M31" s="382"/>
      <c r="N31" s="24"/>
      <c r="O31" s="21"/>
      <c r="P31" s="240"/>
      <c r="Q31" s="241"/>
      <c r="R31" s="241"/>
      <c r="S31" s="241"/>
      <c r="T31" s="241"/>
      <c r="U31" s="241"/>
      <c r="V31" s="241"/>
      <c r="W31" s="241"/>
      <c r="X31" s="241"/>
      <c r="Y31" s="242"/>
      <c r="Z31" s="27"/>
      <c r="AA31" s="2"/>
      <c r="AI31" s="49"/>
      <c r="AJ31" s="49"/>
      <c r="AK31" s="49"/>
      <c r="AL31" s="86"/>
      <c r="AM31" s="86"/>
      <c r="AN31" s="49"/>
      <c r="AO31" s="49"/>
      <c r="AP31" s="49"/>
      <c r="AQ31" s="49"/>
      <c r="AR31" s="49"/>
      <c r="AS31" s="49"/>
      <c r="AT31" s="49"/>
      <c r="AU31" s="49"/>
      <c r="AV31" s="95" t="s">
        <v>3</v>
      </c>
      <c r="AW31" s="95">
        <f>BB32</f>
        <v>0</v>
      </c>
      <c r="AX31" s="100">
        <f>BG32</f>
        <v>0</v>
      </c>
      <c r="AY31" s="95"/>
      <c r="AZ31" s="169"/>
      <c r="BA31" s="95" t="s">
        <v>17</v>
      </c>
      <c r="BB31" s="95">
        <f>IF(BI31="Ebb",CF31,BU31)</f>
        <v>0</v>
      </c>
      <c r="BC31" s="95"/>
      <c r="BD31" s="95"/>
      <c r="BE31" s="95"/>
      <c r="BF31" s="95"/>
      <c r="BG31" s="141"/>
      <c r="BH31" s="95"/>
      <c r="BI31" s="97" t="str">
        <f>IF(T6="LW","Flood","Ebb")</f>
        <v>Flood</v>
      </c>
      <c r="BJ31" s="95" t="s">
        <v>71</v>
      </c>
      <c r="BK31" s="95"/>
      <c r="BL31" s="95"/>
      <c r="BM31" s="95"/>
      <c r="BQ31" s="110"/>
      <c r="BR31" s="274" t="s">
        <v>51</v>
      </c>
      <c r="BS31" s="274"/>
      <c r="BT31" s="274"/>
      <c r="BU31" s="109">
        <f>BU30+CM9</f>
        <v>0</v>
      </c>
      <c r="BV31" s="108"/>
      <c r="BW31" s="108"/>
      <c r="CB31" s="110"/>
      <c r="CC31" s="274" t="s">
        <v>51</v>
      </c>
      <c r="CD31" s="274"/>
      <c r="CE31" s="274"/>
      <c r="CF31" s="109">
        <f>CM9+CF30</f>
        <v>0</v>
      </c>
      <c r="CG31" s="108"/>
      <c r="CH31" s="108"/>
    </row>
    <row r="32" spans="1:97" s="44" customFormat="1" ht="15" customHeight="1">
      <c r="A32" s="21"/>
      <c r="B32" s="10"/>
      <c r="C32" s="21"/>
      <c r="D32" s="383" t="s">
        <v>108</v>
      </c>
      <c r="E32" s="384"/>
      <c r="F32" s="384"/>
      <c r="G32" s="384"/>
      <c r="H32" s="384"/>
      <c r="I32" s="384"/>
      <c r="J32" s="384"/>
      <c r="K32" s="384"/>
      <c r="L32" s="384"/>
      <c r="M32" s="385"/>
      <c r="N32" s="21"/>
      <c r="O32" s="21"/>
      <c r="P32" s="240"/>
      <c r="Q32" s="241"/>
      <c r="R32" s="241"/>
      <c r="S32" s="241"/>
      <c r="T32" s="241"/>
      <c r="U32" s="241"/>
      <c r="V32" s="241"/>
      <c r="W32" s="241"/>
      <c r="X32" s="241"/>
      <c r="Y32" s="242"/>
      <c r="Z32" s="27"/>
      <c r="AA32" s="21"/>
      <c r="AI32" s="49"/>
      <c r="AJ32" s="49"/>
      <c r="AK32" s="49"/>
      <c r="AL32" s="49"/>
      <c r="AM32" s="49"/>
      <c r="AN32" s="49"/>
      <c r="AO32" s="49"/>
      <c r="AP32" s="49"/>
      <c r="AQ32" s="49"/>
      <c r="AR32" s="49"/>
      <c r="AS32" s="49"/>
      <c r="AT32" s="49"/>
      <c r="AU32" s="49"/>
      <c r="AV32" s="95"/>
      <c r="AW32" s="95"/>
      <c r="AX32" s="95"/>
      <c r="AY32" s="95"/>
      <c r="AZ32" s="95"/>
      <c r="BA32" s="95" t="s">
        <v>18</v>
      </c>
      <c r="BB32" s="95">
        <f>TRUNC(BB31)</f>
        <v>0</v>
      </c>
      <c r="BC32" s="95" t="s">
        <v>90</v>
      </c>
      <c r="BD32" s="95"/>
      <c r="BE32" s="95"/>
      <c r="BF32" s="95" t="s">
        <v>19</v>
      </c>
      <c r="BG32" s="141">
        <f>(BB31-BB32)*60</f>
        <v>0</v>
      </c>
      <c r="BH32" s="95"/>
      <c r="BI32" s="97"/>
      <c r="BJ32" s="95"/>
      <c r="BK32" s="95"/>
      <c r="BL32" s="95"/>
      <c r="BM32" s="95"/>
      <c r="BN32" s="49"/>
      <c r="BO32" s="49"/>
      <c r="BP32" s="49"/>
      <c r="BQ32" s="110"/>
      <c r="BR32" s="285"/>
      <c r="BS32" s="285"/>
      <c r="BT32" s="285"/>
      <c r="BU32" s="108"/>
      <c r="BV32" s="108"/>
      <c r="BW32" s="108"/>
      <c r="BX32" s="49"/>
      <c r="BY32" s="49"/>
      <c r="BZ32" s="49"/>
      <c r="CA32" s="49"/>
      <c r="CB32" s="110"/>
      <c r="CC32" s="285"/>
      <c r="CD32" s="285"/>
      <c r="CE32" s="285"/>
      <c r="CF32" s="108"/>
      <c r="CG32" s="108"/>
      <c r="CH32" s="108"/>
      <c r="CI32" s="49"/>
      <c r="CJ32" s="49"/>
      <c r="CK32" s="49"/>
      <c r="CL32" s="49"/>
      <c r="CM32" s="49"/>
      <c r="CN32" s="49"/>
      <c r="CO32" s="49"/>
      <c r="CP32" s="49"/>
      <c r="CQ32" s="75"/>
      <c r="CR32" s="49"/>
      <c r="CS32" s="49"/>
    </row>
    <row r="33" spans="1:95" s="44" customFormat="1" ht="15" customHeight="1">
      <c r="A33" s="21"/>
      <c r="B33" s="42"/>
      <c r="C33" s="22"/>
      <c r="D33" s="386"/>
      <c r="E33" s="387"/>
      <c r="F33" s="387"/>
      <c r="G33" s="387"/>
      <c r="H33" s="387"/>
      <c r="I33" s="387"/>
      <c r="J33" s="387"/>
      <c r="K33" s="387"/>
      <c r="L33" s="387"/>
      <c r="M33" s="388"/>
      <c r="N33" s="22"/>
      <c r="O33" s="30"/>
      <c r="P33" s="240"/>
      <c r="Q33" s="241"/>
      <c r="R33" s="241"/>
      <c r="S33" s="241"/>
      <c r="T33" s="241"/>
      <c r="U33" s="241"/>
      <c r="V33" s="241"/>
      <c r="W33" s="241"/>
      <c r="X33" s="241"/>
      <c r="Y33" s="242"/>
      <c r="Z33" s="39"/>
      <c r="AA33" s="21"/>
      <c r="BG33" s="45"/>
      <c r="BI33" s="46"/>
      <c r="BQ33" s="46"/>
      <c r="BR33" s="294"/>
      <c r="BS33" s="294"/>
      <c r="BT33" s="294"/>
      <c r="CQ33" s="48"/>
    </row>
    <row r="34" spans="1:95" s="44" customFormat="1">
      <c r="A34" s="21"/>
      <c r="B34" s="10"/>
      <c r="C34" s="21"/>
      <c r="D34" s="386"/>
      <c r="E34" s="387"/>
      <c r="F34" s="387"/>
      <c r="G34" s="387"/>
      <c r="H34" s="387"/>
      <c r="I34" s="387"/>
      <c r="J34" s="387"/>
      <c r="K34" s="387"/>
      <c r="L34" s="387"/>
      <c r="M34" s="388"/>
      <c r="N34" s="21"/>
      <c r="O34" s="25"/>
      <c r="P34" s="240"/>
      <c r="Q34" s="241"/>
      <c r="R34" s="241"/>
      <c r="S34" s="241"/>
      <c r="T34" s="241"/>
      <c r="U34" s="241"/>
      <c r="V34" s="241"/>
      <c r="W34" s="241"/>
      <c r="X34" s="241"/>
      <c r="Y34" s="242"/>
      <c r="Z34" s="39"/>
      <c r="AA34" s="21"/>
      <c r="BG34" s="45"/>
      <c r="BI34" s="46"/>
      <c r="BQ34" s="46"/>
      <c r="BR34" s="47"/>
      <c r="CQ34" s="48"/>
    </row>
    <row r="35" spans="1:95" s="44" customFormat="1" ht="15.75" thickBot="1">
      <c r="A35" s="21"/>
      <c r="B35" s="10"/>
      <c r="C35" s="21"/>
      <c r="D35" s="389"/>
      <c r="E35" s="390"/>
      <c r="F35" s="390"/>
      <c r="G35" s="390"/>
      <c r="H35" s="390"/>
      <c r="I35" s="390"/>
      <c r="J35" s="390"/>
      <c r="K35" s="390"/>
      <c r="L35" s="390"/>
      <c r="M35" s="391"/>
      <c r="N35" s="21"/>
      <c r="O35" s="25"/>
      <c r="P35" s="377"/>
      <c r="Q35" s="378"/>
      <c r="R35" s="378"/>
      <c r="S35" s="378"/>
      <c r="T35" s="378"/>
      <c r="U35" s="378"/>
      <c r="V35" s="378"/>
      <c r="W35" s="378"/>
      <c r="X35" s="378"/>
      <c r="Y35" s="379"/>
      <c r="Z35" s="39"/>
      <c r="AA35" s="21"/>
      <c r="BG35" s="45"/>
      <c r="BI35" s="46"/>
      <c r="BQ35" s="46"/>
      <c r="BR35" s="47"/>
      <c r="CQ35" s="48"/>
    </row>
    <row r="36" spans="1:95" s="44" customFormat="1" ht="15.75" thickBot="1">
      <c r="A36" s="21"/>
      <c r="B36" s="10"/>
      <c r="C36" s="21"/>
      <c r="D36" s="60"/>
      <c r="E36" s="60"/>
      <c r="F36" s="60"/>
      <c r="G36" s="60"/>
      <c r="H36" s="60"/>
      <c r="I36" s="60"/>
      <c r="J36" s="89"/>
      <c r="K36" s="60"/>
      <c r="L36" s="93"/>
      <c r="M36" s="60"/>
      <c r="N36" s="21"/>
      <c r="O36" s="25"/>
      <c r="P36" s="25"/>
      <c r="Q36" s="64"/>
      <c r="R36" s="64"/>
      <c r="S36" s="64"/>
      <c r="T36" s="64"/>
      <c r="U36" s="64"/>
      <c r="V36" s="25"/>
      <c r="W36" s="25"/>
      <c r="X36" s="25"/>
      <c r="Y36" s="40"/>
      <c r="Z36" s="39"/>
      <c r="AA36" s="21"/>
      <c r="BG36" s="45"/>
      <c r="BI36" s="46"/>
      <c r="BQ36" s="46"/>
      <c r="BR36" s="47"/>
      <c r="CQ36" s="48"/>
    </row>
    <row r="37" spans="1:95" s="44" customFormat="1" ht="15" customHeight="1">
      <c r="A37" s="21"/>
      <c r="B37" s="10"/>
      <c r="C37" s="21"/>
      <c r="D37" s="357" t="s">
        <v>128</v>
      </c>
      <c r="E37" s="358"/>
      <c r="F37" s="358"/>
      <c r="G37" s="358"/>
      <c r="H37" s="358"/>
      <c r="I37" s="358"/>
      <c r="J37" s="358"/>
      <c r="K37" s="358"/>
      <c r="L37" s="358"/>
      <c r="M37" s="358"/>
      <c r="N37" s="358"/>
      <c r="O37" s="358"/>
      <c r="P37" s="358"/>
      <c r="Q37" s="358"/>
      <c r="R37" s="358"/>
      <c r="S37" s="358"/>
      <c r="T37" s="358"/>
      <c r="U37" s="358"/>
      <c r="V37" s="358"/>
      <c r="W37" s="358"/>
      <c r="X37" s="358"/>
      <c r="Y37" s="359"/>
      <c r="Z37" s="39"/>
      <c r="AA37" s="21"/>
      <c r="BG37" s="45"/>
      <c r="BI37" s="46"/>
      <c r="BQ37" s="46"/>
      <c r="BR37" s="47"/>
      <c r="CQ37" s="48"/>
    </row>
    <row r="38" spans="1:95" s="44" customFormat="1" ht="15" customHeight="1">
      <c r="A38" s="21"/>
      <c r="B38" s="10"/>
      <c r="C38" s="21"/>
      <c r="D38" s="372" t="s">
        <v>126</v>
      </c>
      <c r="E38" s="373"/>
      <c r="F38" s="373"/>
      <c r="G38" s="373"/>
      <c r="H38" s="373"/>
      <c r="I38" s="373"/>
      <c r="J38" s="373"/>
      <c r="K38" s="373"/>
      <c r="L38" s="373"/>
      <c r="M38" s="373"/>
      <c r="N38" s="373"/>
      <c r="O38" s="373"/>
      <c r="P38" s="373"/>
      <c r="Q38" s="373"/>
      <c r="R38" s="373"/>
      <c r="S38" s="373"/>
      <c r="T38" s="373"/>
      <c r="U38" s="373"/>
      <c r="V38" s="373"/>
      <c r="W38" s="373"/>
      <c r="X38" s="373"/>
      <c r="Y38" s="374"/>
      <c r="Z38" s="39"/>
      <c r="AA38" s="21"/>
      <c r="BG38" s="45"/>
      <c r="BI38" s="46"/>
      <c r="BQ38" s="46"/>
      <c r="BR38" s="47"/>
      <c r="CQ38" s="48"/>
    </row>
    <row r="39" spans="1:95" s="44" customFormat="1" ht="15" customHeight="1">
      <c r="A39" s="21"/>
      <c r="B39" s="10"/>
      <c r="C39" s="21"/>
      <c r="D39" s="360" t="s">
        <v>88</v>
      </c>
      <c r="E39" s="361"/>
      <c r="F39" s="361"/>
      <c r="G39" s="361"/>
      <c r="H39" s="361"/>
      <c r="I39" s="361"/>
      <c r="J39" s="361"/>
      <c r="K39" s="361"/>
      <c r="L39" s="361"/>
      <c r="M39" s="361"/>
      <c r="N39" s="361"/>
      <c r="O39" s="361"/>
      <c r="P39" s="361"/>
      <c r="Q39" s="361"/>
      <c r="R39" s="361"/>
      <c r="S39" s="361"/>
      <c r="T39" s="361"/>
      <c r="U39" s="361"/>
      <c r="V39" s="361"/>
      <c r="W39" s="361"/>
      <c r="X39" s="361"/>
      <c r="Y39" s="362"/>
      <c r="Z39" s="39"/>
      <c r="AA39" s="21"/>
      <c r="BG39" s="45"/>
      <c r="BI39" s="46"/>
      <c r="BQ39" s="46"/>
      <c r="BR39" s="47"/>
      <c r="CQ39" s="48"/>
    </row>
    <row r="40" spans="1:95" s="44" customFormat="1" ht="15" customHeight="1">
      <c r="A40" s="21"/>
      <c r="B40" s="10"/>
      <c r="C40" s="21"/>
      <c r="D40" s="363" t="s">
        <v>69</v>
      </c>
      <c r="E40" s="364"/>
      <c r="F40" s="364"/>
      <c r="G40" s="364"/>
      <c r="H40" s="364"/>
      <c r="I40" s="364"/>
      <c r="J40" s="364"/>
      <c r="K40" s="364"/>
      <c r="L40" s="364"/>
      <c r="M40" s="364"/>
      <c r="N40" s="364"/>
      <c r="O40" s="364"/>
      <c r="P40" s="364"/>
      <c r="Q40" s="364"/>
      <c r="R40" s="364"/>
      <c r="S40" s="364"/>
      <c r="T40" s="364"/>
      <c r="U40" s="364"/>
      <c r="V40" s="364"/>
      <c r="W40" s="364"/>
      <c r="X40" s="364"/>
      <c r="Y40" s="365"/>
      <c r="Z40" s="39"/>
      <c r="AA40" s="21"/>
      <c r="BG40" s="45"/>
      <c r="BI40" s="46"/>
      <c r="BQ40" s="46"/>
      <c r="BR40" s="47"/>
      <c r="CQ40" s="48"/>
    </row>
    <row r="41" spans="1:95" s="44" customFormat="1" ht="15" customHeight="1">
      <c r="A41" s="21"/>
      <c r="B41" s="10"/>
      <c r="C41" s="21"/>
      <c r="D41" s="363"/>
      <c r="E41" s="364"/>
      <c r="F41" s="364"/>
      <c r="G41" s="364"/>
      <c r="H41" s="364"/>
      <c r="I41" s="364"/>
      <c r="J41" s="364"/>
      <c r="K41" s="364"/>
      <c r="L41" s="364"/>
      <c r="M41" s="364"/>
      <c r="N41" s="364"/>
      <c r="O41" s="364"/>
      <c r="P41" s="364"/>
      <c r="Q41" s="364"/>
      <c r="R41" s="364"/>
      <c r="S41" s="364"/>
      <c r="T41" s="364"/>
      <c r="U41" s="364"/>
      <c r="V41" s="364"/>
      <c r="W41" s="364"/>
      <c r="X41" s="364"/>
      <c r="Y41" s="365"/>
      <c r="Z41" s="39"/>
      <c r="AA41" s="21"/>
      <c r="BG41" s="45"/>
      <c r="BI41" s="46"/>
      <c r="BQ41" s="46"/>
      <c r="BR41" s="47"/>
      <c r="CQ41" s="48"/>
    </row>
    <row r="42" spans="1:95" s="44" customFormat="1">
      <c r="A42" s="21"/>
      <c r="B42" s="10"/>
      <c r="C42" s="21"/>
      <c r="D42" s="363"/>
      <c r="E42" s="364"/>
      <c r="F42" s="364"/>
      <c r="G42" s="364"/>
      <c r="H42" s="364"/>
      <c r="I42" s="364"/>
      <c r="J42" s="364"/>
      <c r="K42" s="364"/>
      <c r="L42" s="364"/>
      <c r="M42" s="364"/>
      <c r="N42" s="364"/>
      <c r="O42" s="364"/>
      <c r="P42" s="364"/>
      <c r="Q42" s="364"/>
      <c r="R42" s="364"/>
      <c r="S42" s="364"/>
      <c r="T42" s="364"/>
      <c r="U42" s="364"/>
      <c r="V42" s="364"/>
      <c r="W42" s="364"/>
      <c r="X42" s="364"/>
      <c r="Y42" s="365"/>
      <c r="Z42" s="39"/>
      <c r="AA42" s="21"/>
      <c r="BG42" s="45"/>
      <c r="BI42" s="46"/>
      <c r="BQ42" s="46"/>
      <c r="BR42" s="47"/>
      <c r="CQ42" s="48"/>
    </row>
    <row r="43" spans="1:95" s="44" customFormat="1" ht="15" customHeight="1">
      <c r="A43" s="21"/>
      <c r="B43" s="10"/>
      <c r="C43" s="21"/>
      <c r="D43" s="363" t="s">
        <v>125</v>
      </c>
      <c r="E43" s="364"/>
      <c r="F43" s="364"/>
      <c r="G43" s="364"/>
      <c r="H43" s="364"/>
      <c r="I43" s="364"/>
      <c r="J43" s="364"/>
      <c r="K43" s="364"/>
      <c r="L43" s="364"/>
      <c r="M43" s="364"/>
      <c r="N43" s="364"/>
      <c r="O43" s="364"/>
      <c r="P43" s="364"/>
      <c r="Q43" s="364"/>
      <c r="R43" s="364"/>
      <c r="S43" s="364"/>
      <c r="T43" s="364"/>
      <c r="U43" s="364"/>
      <c r="V43" s="364"/>
      <c r="W43" s="364"/>
      <c r="X43" s="364"/>
      <c r="Y43" s="365"/>
      <c r="Z43" s="39"/>
      <c r="AA43" s="21"/>
      <c r="BG43" s="45"/>
      <c r="BI43" s="46"/>
      <c r="BQ43" s="46"/>
      <c r="BR43" s="47"/>
      <c r="CQ43" s="48"/>
    </row>
    <row r="44" spans="1:95" s="44" customFormat="1" ht="15" customHeight="1">
      <c r="A44" s="21"/>
      <c r="B44" s="10"/>
      <c r="C44" s="21"/>
      <c r="D44" s="366" t="s">
        <v>127</v>
      </c>
      <c r="E44" s="367"/>
      <c r="F44" s="367"/>
      <c r="G44" s="367"/>
      <c r="H44" s="367"/>
      <c r="I44" s="367"/>
      <c r="J44" s="367"/>
      <c r="K44" s="367"/>
      <c r="L44" s="367"/>
      <c r="M44" s="367"/>
      <c r="N44" s="367"/>
      <c r="O44" s="367"/>
      <c r="P44" s="367"/>
      <c r="Q44" s="367"/>
      <c r="R44" s="367"/>
      <c r="S44" s="367"/>
      <c r="T44" s="367"/>
      <c r="U44" s="367"/>
      <c r="V44" s="367"/>
      <c r="W44" s="367"/>
      <c r="X44" s="367"/>
      <c r="Y44" s="368"/>
      <c r="Z44" s="39"/>
      <c r="AA44" s="21"/>
      <c r="BG44" s="45"/>
      <c r="BI44" s="46"/>
      <c r="BQ44" s="46"/>
      <c r="BR44" s="47"/>
      <c r="CQ44" s="48"/>
    </row>
    <row r="45" spans="1:95" s="44" customFormat="1" ht="15" customHeight="1">
      <c r="A45" s="21"/>
      <c r="B45" s="10"/>
      <c r="C45" s="21"/>
      <c r="D45" s="369" t="s">
        <v>66</v>
      </c>
      <c r="E45" s="370"/>
      <c r="F45" s="370"/>
      <c r="G45" s="370"/>
      <c r="H45" s="370"/>
      <c r="I45" s="370"/>
      <c r="J45" s="370"/>
      <c r="K45" s="370"/>
      <c r="L45" s="370"/>
      <c r="M45" s="370"/>
      <c r="N45" s="370"/>
      <c r="O45" s="370"/>
      <c r="P45" s="370"/>
      <c r="Q45" s="370"/>
      <c r="R45" s="370"/>
      <c r="S45" s="370"/>
      <c r="T45" s="370"/>
      <c r="U45" s="370"/>
      <c r="V45" s="370"/>
      <c r="W45" s="370"/>
      <c r="X45" s="370"/>
      <c r="Y45" s="371"/>
      <c r="Z45" s="39"/>
      <c r="AA45" s="21"/>
      <c r="BG45" s="45"/>
      <c r="BI45" s="46"/>
      <c r="BQ45" s="46"/>
      <c r="BR45" s="47"/>
      <c r="CQ45" s="48"/>
    </row>
    <row r="46" spans="1:95" s="44" customFormat="1" ht="15" customHeight="1" thickBot="1">
      <c r="A46" s="21"/>
      <c r="B46" s="10"/>
      <c r="C46" s="21"/>
      <c r="D46" s="410" t="s">
        <v>67</v>
      </c>
      <c r="E46" s="411"/>
      <c r="F46" s="411"/>
      <c r="G46" s="411" t="s">
        <v>68</v>
      </c>
      <c r="H46" s="411"/>
      <c r="I46" s="411"/>
      <c r="J46" s="411"/>
      <c r="K46" s="411"/>
      <c r="L46" s="94"/>
      <c r="M46" s="40"/>
      <c r="N46" s="40"/>
      <c r="O46" s="40"/>
      <c r="P46" s="381"/>
      <c r="Q46" s="381"/>
      <c r="R46" s="381"/>
      <c r="S46" s="381"/>
      <c r="T46" s="381"/>
      <c r="U46" s="381"/>
      <c r="V46" s="381"/>
      <c r="W46" s="381"/>
      <c r="X46" s="381"/>
      <c r="Y46" s="382"/>
      <c r="Z46" s="39"/>
      <c r="AA46" s="21"/>
      <c r="BG46" s="45"/>
      <c r="BI46" s="46"/>
      <c r="BQ46" s="46"/>
      <c r="BR46" s="47"/>
      <c r="CQ46" s="48"/>
    </row>
    <row r="47" spans="1:95" s="44" customFormat="1" ht="15.75" customHeight="1" thickBot="1">
      <c r="A47" s="21"/>
      <c r="B47" s="17"/>
      <c r="C47" s="19"/>
      <c r="D47" s="201" t="s">
        <v>109</v>
      </c>
      <c r="E47" s="201"/>
      <c r="F47" s="201"/>
      <c r="G47" s="201"/>
      <c r="H47" s="201"/>
      <c r="I47" s="201"/>
      <c r="J47" s="201"/>
      <c r="K47" s="201"/>
      <c r="L47" s="201"/>
      <c r="M47" s="201"/>
      <c r="N47" s="201"/>
      <c r="O47" s="201"/>
      <c r="P47" s="201"/>
      <c r="Q47" s="201"/>
      <c r="R47" s="201"/>
      <c r="S47" s="201"/>
      <c r="T47" s="201"/>
      <c r="U47" s="201"/>
      <c r="V47" s="201"/>
      <c r="W47" s="201"/>
      <c r="X47" s="202" t="s">
        <v>96</v>
      </c>
      <c r="Y47" s="201"/>
      <c r="Z47" s="20"/>
      <c r="AA47" s="21"/>
      <c r="BG47" s="45"/>
      <c r="BI47" s="46"/>
      <c r="BQ47" s="46"/>
      <c r="BR47" s="47"/>
      <c r="CQ47" s="48"/>
    </row>
    <row r="48" spans="1:95" s="44" customFormat="1" ht="10.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BG48" s="45"/>
      <c r="BI48" s="46"/>
      <c r="BQ48" s="46"/>
      <c r="BR48" s="47"/>
      <c r="CQ48" s="48"/>
    </row>
    <row r="49" spans="4:95" s="44" customFormat="1" ht="19.5" hidden="1" customHeight="1">
      <c r="BG49" s="45"/>
      <c r="BI49" s="46"/>
      <c r="BQ49" s="46"/>
      <c r="BR49" s="47"/>
      <c r="CQ49" s="48"/>
    </row>
    <row r="50" spans="4:95" s="44" customFormat="1" hidden="1">
      <c r="D50" s="421" t="s">
        <v>92</v>
      </c>
      <c r="E50" s="421"/>
      <c r="F50" s="421" t="s">
        <v>93</v>
      </c>
      <c r="G50" s="421"/>
      <c r="H50" s="421"/>
      <c r="I50" s="421"/>
      <c r="J50" s="421"/>
      <c r="K50" s="421"/>
      <c r="L50" s="421"/>
      <c r="M50" s="421"/>
      <c r="N50" s="421"/>
      <c r="O50" s="421"/>
      <c r="P50" s="421"/>
      <c r="Q50" s="421"/>
      <c r="R50" s="421"/>
      <c r="BG50" s="45"/>
      <c r="BI50" s="46"/>
      <c r="BQ50" s="46"/>
      <c r="BR50" s="47"/>
      <c r="CQ50" s="48"/>
    </row>
    <row r="51" spans="4:95" s="44" customFormat="1" ht="15" hidden="1" customHeight="1">
      <c r="D51" s="409">
        <v>40468</v>
      </c>
      <c r="E51" s="393">
        <v>1.01</v>
      </c>
      <c r="F51" s="412" t="s">
        <v>97</v>
      </c>
      <c r="G51" s="412"/>
      <c r="H51" s="412"/>
      <c r="I51" s="412"/>
      <c r="J51" s="412"/>
      <c r="K51" s="412"/>
      <c r="L51" s="412"/>
      <c r="M51" s="412"/>
      <c r="N51" s="412"/>
      <c r="O51" s="412"/>
      <c r="P51" s="412"/>
      <c r="Q51" s="412"/>
      <c r="R51" s="412"/>
      <c r="BG51" s="45"/>
      <c r="BI51" s="46"/>
      <c r="BQ51" s="46"/>
      <c r="BR51" s="47"/>
      <c r="CQ51" s="48"/>
    </row>
    <row r="52" spans="4:95" s="44" customFormat="1" hidden="1">
      <c r="D52" s="409"/>
      <c r="E52" s="394"/>
      <c r="F52" s="412"/>
      <c r="G52" s="412"/>
      <c r="H52" s="412"/>
      <c r="I52" s="412"/>
      <c r="J52" s="412"/>
      <c r="K52" s="412"/>
      <c r="L52" s="412"/>
      <c r="M52" s="412"/>
      <c r="N52" s="412"/>
      <c r="O52" s="412"/>
      <c r="P52" s="412"/>
      <c r="Q52" s="412"/>
      <c r="R52" s="412"/>
      <c r="BG52" s="45"/>
      <c r="BI52" s="46"/>
      <c r="BQ52" s="46"/>
      <c r="BR52" s="47"/>
      <c r="CQ52" s="48"/>
    </row>
    <row r="53" spans="4:95" s="44" customFormat="1" hidden="1">
      <c r="D53" s="409"/>
      <c r="E53" s="395"/>
      <c r="F53" s="412"/>
      <c r="G53" s="412"/>
      <c r="H53" s="412"/>
      <c r="I53" s="412"/>
      <c r="J53" s="412"/>
      <c r="K53" s="412"/>
      <c r="L53" s="412"/>
      <c r="M53" s="412"/>
      <c r="N53" s="412"/>
      <c r="O53" s="412"/>
      <c r="P53" s="412"/>
      <c r="Q53" s="412"/>
      <c r="R53" s="412"/>
      <c r="BG53" s="45"/>
      <c r="BI53" s="46"/>
      <c r="BQ53" s="46"/>
      <c r="BR53" s="47"/>
      <c r="CQ53" s="48"/>
    </row>
    <row r="54" spans="4:95" s="44" customFormat="1" hidden="1">
      <c r="D54" s="413">
        <v>40468</v>
      </c>
      <c r="E54" s="393">
        <v>1.02</v>
      </c>
      <c r="F54" s="415" t="s">
        <v>102</v>
      </c>
      <c r="G54" s="416"/>
      <c r="H54" s="416"/>
      <c r="I54" s="416"/>
      <c r="J54" s="416"/>
      <c r="K54" s="416"/>
      <c r="L54" s="416"/>
      <c r="M54" s="416"/>
      <c r="N54" s="416"/>
      <c r="O54" s="416"/>
      <c r="P54" s="416"/>
      <c r="Q54" s="416"/>
      <c r="R54" s="417"/>
      <c r="BG54" s="45"/>
      <c r="BI54" s="46"/>
      <c r="BQ54" s="46"/>
      <c r="BR54" s="47"/>
      <c r="CQ54" s="48"/>
    </row>
    <row r="55" spans="4:95" s="44" customFormat="1" hidden="1">
      <c r="D55" s="414"/>
      <c r="E55" s="395"/>
      <c r="F55" s="418"/>
      <c r="G55" s="419"/>
      <c r="H55" s="419"/>
      <c r="I55" s="419"/>
      <c r="J55" s="419"/>
      <c r="K55" s="419"/>
      <c r="L55" s="419"/>
      <c r="M55" s="419"/>
      <c r="N55" s="419"/>
      <c r="O55" s="419"/>
      <c r="P55" s="419"/>
      <c r="Q55" s="419"/>
      <c r="R55" s="420"/>
      <c r="BG55" s="45"/>
      <c r="BI55" s="46"/>
      <c r="BQ55" s="46"/>
      <c r="BR55" s="47"/>
      <c r="CQ55" s="48"/>
    </row>
    <row r="56" spans="4:95" s="44" customFormat="1" hidden="1">
      <c r="D56" s="67"/>
      <c r="E56" s="49"/>
      <c r="F56" s="406"/>
      <c r="G56" s="407"/>
      <c r="H56" s="407"/>
      <c r="I56" s="407"/>
      <c r="J56" s="407"/>
      <c r="K56" s="407"/>
      <c r="L56" s="407"/>
      <c r="M56" s="407"/>
      <c r="N56" s="407"/>
      <c r="O56" s="407"/>
      <c r="P56" s="407"/>
      <c r="Q56" s="407"/>
      <c r="R56" s="408"/>
      <c r="BG56" s="45"/>
      <c r="BI56" s="46"/>
      <c r="BQ56" s="46"/>
      <c r="BR56" s="47"/>
      <c r="CQ56" s="48"/>
    </row>
    <row r="57" spans="4:95" s="44" customFormat="1" hidden="1">
      <c r="H57" s="70"/>
      <c r="Q57" s="46"/>
      <c r="BG57" s="45"/>
      <c r="BI57" s="46"/>
      <c r="BQ57" s="46"/>
      <c r="BR57" s="47"/>
      <c r="CQ57" s="48"/>
    </row>
    <row r="58" spans="4:95" s="44" customFormat="1" hidden="1">
      <c r="H58" s="70"/>
      <c r="Q58" s="46"/>
      <c r="BG58" s="45"/>
      <c r="BI58" s="46"/>
      <c r="BQ58" s="46"/>
      <c r="BR58" s="47"/>
      <c r="CQ58" s="48"/>
    </row>
    <row r="59" spans="4:95" s="44" customFormat="1" hidden="1">
      <c r="H59" s="70"/>
      <c r="Q59" s="46"/>
      <c r="BG59" s="45"/>
      <c r="BI59" s="46"/>
      <c r="BQ59" s="46"/>
      <c r="BR59" s="47"/>
      <c r="CQ59" s="48"/>
    </row>
    <row r="60" spans="4:95" s="44" customFormat="1" hidden="1">
      <c r="H60" s="70"/>
      <c r="Q60" s="46"/>
      <c r="BG60" s="45"/>
      <c r="BI60" s="46"/>
      <c r="BQ60" s="46"/>
      <c r="BR60" s="47"/>
      <c r="CQ60" s="48"/>
    </row>
    <row r="61" spans="4:95" s="44" customFormat="1" hidden="1">
      <c r="H61" s="70"/>
      <c r="Q61" s="46"/>
      <c r="BG61" s="45"/>
      <c r="BI61" s="46"/>
      <c r="BQ61" s="46"/>
      <c r="BR61" s="47"/>
      <c r="CQ61" s="48"/>
    </row>
    <row r="62" spans="4:95" s="44" customFormat="1" hidden="1">
      <c r="H62" s="70"/>
      <c r="Q62" s="46"/>
      <c r="BG62" s="45"/>
      <c r="BI62" s="46"/>
      <c r="BQ62" s="46"/>
      <c r="BR62" s="47"/>
      <c r="CQ62" s="48"/>
    </row>
    <row r="63" spans="4:95" s="44" customFormat="1">
      <c r="H63" s="70"/>
      <c r="Q63" s="46"/>
      <c r="BG63" s="45"/>
      <c r="BI63" s="46"/>
      <c r="BQ63" s="46"/>
      <c r="BR63" s="47"/>
      <c r="CQ63" s="48"/>
    </row>
    <row r="64" spans="4:95" s="44" customFormat="1">
      <c r="H64" s="70"/>
      <c r="Q64" s="46"/>
      <c r="BG64" s="45"/>
      <c r="BI64" s="46"/>
      <c r="BQ64" s="46"/>
      <c r="BR64" s="47"/>
      <c r="CQ64" s="48"/>
    </row>
    <row r="65" spans="8:95" s="44" customFormat="1">
      <c r="H65" s="70"/>
      <c r="Q65" s="46"/>
      <c r="BG65" s="45"/>
      <c r="BI65" s="46"/>
      <c r="BQ65" s="46"/>
      <c r="BR65" s="47"/>
      <c r="CQ65" s="48"/>
    </row>
    <row r="66" spans="8:95" s="44" customFormat="1">
      <c r="H66" s="70"/>
      <c r="Q66" s="46"/>
      <c r="BG66" s="45"/>
      <c r="BI66" s="46"/>
      <c r="BQ66" s="46"/>
      <c r="BR66" s="47"/>
      <c r="CQ66" s="48"/>
    </row>
    <row r="67" spans="8:95" s="44" customFormat="1">
      <c r="H67" s="70"/>
      <c r="Q67" s="46"/>
      <c r="BG67" s="45"/>
      <c r="BI67" s="46"/>
      <c r="BQ67" s="46"/>
      <c r="BR67" s="47"/>
      <c r="CQ67" s="48"/>
    </row>
    <row r="68" spans="8:95" s="44" customFormat="1">
      <c r="H68" s="70"/>
      <c r="Q68" s="46"/>
      <c r="BG68" s="45"/>
      <c r="BI68" s="46"/>
      <c r="BQ68" s="46"/>
      <c r="BR68" s="47"/>
      <c r="CQ68" s="48"/>
    </row>
    <row r="69" spans="8:95" s="44" customFormat="1">
      <c r="H69" s="70"/>
      <c r="Q69" s="46"/>
      <c r="BG69" s="45"/>
      <c r="BI69" s="46"/>
      <c r="BQ69" s="46"/>
      <c r="BR69" s="47"/>
      <c r="CQ69" s="48"/>
    </row>
    <row r="70" spans="8:95" s="44" customFormat="1">
      <c r="H70" s="70"/>
      <c r="Q70" s="46"/>
      <c r="BG70" s="45"/>
      <c r="BI70" s="46"/>
      <c r="BQ70" s="46"/>
      <c r="BR70" s="47"/>
      <c r="CQ70" s="48"/>
    </row>
    <row r="71" spans="8:95" s="44" customFormat="1">
      <c r="H71" s="70"/>
      <c r="Q71" s="46"/>
      <c r="BG71" s="45"/>
      <c r="BI71" s="46"/>
      <c r="BQ71" s="46"/>
      <c r="BR71" s="47"/>
      <c r="CQ71" s="48"/>
    </row>
    <row r="72" spans="8:95" s="44" customFormat="1">
      <c r="H72" s="70"/>
      <c r="Q72" s="46"/>
      <c r="BG72" s="45"/>
      <c r="BI72" s="46"/>
      <c r="BQ72" s="46"/>
      <c r="BR72" s="47"/>
      <c r="CQ72" s="48"/>
    </row>
    <row r="73" spans="8:95" s="44" customFormat="1">
      <c r="H73" s="70"/>
      <c r="Q73" s="46"/>
      <c r="BG73" s="45"/>
      <c r="BI73" s="46"/>
      <c r="BQ73" s="46"/>
      <c r="BR73" s="47"/>
      <c r="CQ73" s="48"/>
    </row>
    <row r="74" spans="8:95" s="44" customFormat="1">
      <c r="H74" s="70"/>
      <c r="Q74" s="46"/>
      <c r="BG74" s="45"/>
      <c r="BI74" s="46"/>
      <c r="BQ74" s="46"/>
      <c r="BR74" s="47"/>
      <c r="CQ74" s="48"/>
    </row>
    <row r="75" spans="8:95" s="44" customFormat="1">
      <c r="H75" s="70"/>
      <c r="Q75" s="46"/>
      <c r="BG75" s="45"/>
      <c r="BI75" s="46"/>
      <c r="BQ75" s="46"/>
      <c r="BR75" s="47"/>
      <c r="CQ75" s="48"/>
    </row>
    <row r="76" spans="8:95" s="44" customFormat="1">
      <c r="H76" s="70"/>
      <c r="Q76" s="46"/>
      <c r="BG76" s="45"/>
      <c r="BI76" s="46"/>
      <c r="BQ76" s="46"/>
      <c r="BR76" s="47"/>
      <c r="CQ76" s="48"/>
    </row>
    <row r="77" spans="8:95" s="44" customFormat="1">
      <c r="H77" s="70"/>
      <c r="Q77" s="46"/>
      <c r="BG77" s="45"/>
      <c r="BI77" s="46"/>
      <c r="BQ77" s="46"/>
      <c r="BR77" s="47"/>
      <c r="CQ77" s="48"/>
    </row>
    <row r="78" spans="8:95" s="44" customFormat="1">
      <c r="H78" s="70"/>
      <c r="Q78" s="46"/>
      <c r="BG78" s="45"/>
      <c r="BI78" s="46"/>
      <c r="BQ78" s="46"/>
      <c r="BR78" s="47"/>
      <c r="CQ78" s="48"/>
    </row>
    <row r="79" spans="8:95" s="44" customFormat="1">
      <c r="H79" s="70"/>
      <c r="Q79" s="46"/>
      <c r="BG79" s="45"/>
      <c r="BI79" s="46"/>
      <c r="BQ79" s="46"/>
      <c r="BR79" s="47"/>
      <c r="CQ79" s="48"/>
    </row>
    <row r="80" spans="8:95" s="44" customFormat="1">
      <c r="H80" s="70"/>
      <c r="Q80" s="46"/>
      <c r="BG80" s="45"/>
      <c r="BI80" s="46"/>
      <c r="BQ80" s="46"/>
      <c r="BR80" s="47"/>
      <c r="CQ80" s="48"/>
    </row>
    <row r="81" spans="8:95" s="44" customFormat="1">
      <c r="H81" s="70"/>
      <c r="Q81" s="46"/>
      <c r="BG81" s="45"/>
      <c r="BI81" s="46"/>
      <c r="BQ81" s="46"/>
      <c r="BR81" s="47"/>
      <c r="CQ81" s="48"/>
    </row>
    <row r="82" spans="8:95" s="44" customFormat="1">
      <c r="H82" s="70"/>
      <c r="Q82" s="46"/>
      <c r="BG82" s="45"/>
      <c r="BI82" s="46"/>
      <c r="BQ82" s="46"/>
      <c r="BR82" s="47"/>
      <c r="CQ82" s="48"/>
    </row>
    <row r="83" spans="8:95" s="44" customFormat="1">
      <c r="H83" s="70"/>
      <c r="Q83" s="46"/>
      <c r="BG83" s="45"/>
      <c r="BI83" s="46"/>
      <c r="BQ83" s="46"/>
      <c r="BR83" s="47"/>
      <c r="CQ83" s="48"/>
    </row>
    <row r="84" spans="8:95" s="44" customFormat="1">
      <c r="H84" s="70"/>
      <c r="Q84" s="46"/>
      <c r="BG84" s="45"/>
      <c r="BI84" s="46"/>
      <c r="BQ84" s="46"/>
      <c r="BR84" s="47"/>
      <c r="CQ84" s="48"/>
    </row>
    <row r="85" spans="8:95" s="44" customFormat="1">
      <c r="H85" s="70"/>
      <c r="Q85" s="46"/>
      <c r="BG85" s="45"/>
      <c r="BI85" s="46"/>
      <c r="BQ85" s="46"/>
      <c r="BR85" s="47"/>
      <c r="CQ85" s="48"/>
    </row>
    <row r="86" spans="8:95" s="44" customFormat="1">
      <c r="H86" s="70"/>
      <c r="Q86" s="46"/>
      <c r="BG86" s="45"/>
      <c r="BI86" s="46"/>
      <c r="BQ86" s="46"/>
      <c r="BR86" s="47"/>
      <c r="CQ86" s="48"/>
    </row>
    <row r="87" spans="8:95" s="44" customFormat="1">
      <c r="H87" s="70"/>
      <c r="Q87" s="46"/>
      <c r="BG87" s="45"/>
      <c r="BI87" s="46"/>
      <c r="BQ87" s="46"/>
      <c r="BR87" s="47"/>
      <c r="CQ87" s="48"/>
    </row>
    <row r="88" spans="8:95" s="44" customFormat="1">
      <c r="H88" s="70"/>
      <c r="Q88" s="46"/>
      <c r="BG88" s="45"/>
      <c r="BI88" s="46"/>
      <c r="BQ88" s="46"/>
      <c r="BR88" s="47"/>
      <c r="CQ88" s="48"/>
    </row>
    <row r="89" spans="8:95" s="44" customFormat="1">
      <c r="H89" s="70"/>
      <c r="Q89" s="46"/>
      <c r="BG89" s="45"/>
      <c r="BI89" s="46"/>
      <c r="BQ89" s="46"/>
      <c r="BR89" s="47"/>
      <c r="CQ89" s="48"/>
    </row>
    <row r="90" spans="8:95" s="44" customFormat="1">
      <c r="H90" s="70"/>
      <c r="Q90" s="46"/>
      <c r="BG90" s="45"/>
      <c r="BI90" s="46"/>
      <c r="BQ90" s="46"/>
      <c r="BR90" s="47"/>
      <c r="CQ90" s="48"/>
    </row>
    <row r="91" spans="8:95" s="44" customFormat="1">
      <c r="H91" s="70"/>
      <c r="Q91" s="46"/>
      <c r="BG91" s="45"/>
      <c r="BI91" s="46"/>
      <c r="BQ91" s="46"/>
      <c r="BR91" s="47"/>
      <c r="CQ91" s="48"/>
    </row>
    <row r="92" spans="8:95" s="44" customFormat="1">
      <c r="H92" s="70"/>
      <c r="Q92" s="46"/>
      <c r="BG92" s="45"/>
      <c r="BI92" s="46"/>
      <c r="BQ92" s="46"/>
      <c r="BR92" s="47"/>
      <c r="CQ92" s="48"/>
    </row>
    <row r="93" spans="8:95" s="44" customFormat="1">
      <c r="H93" s="70"/>
      <c r="Q93" s="46"/>
      <c r="BG93" s="45"/>
      <c r="BI93" s="46"/>
      <c r="BQ93" s="46"/>
      <c r="BR93" s="47"/>
      <c r="CQ93" s="48"/>
    </row>
    <row r="94" spans="8:95" s="44" customFormat="1">
      <c r="H94" s="70"/>
      <c r="Q94" s="46"/>
      <c r="BG94" s="45"/>
      <c r="BI94" s="46"/>
      <c r="BQ94" s="46"/>
      <c r="BR94" s="47"/>
      <c r="CQ94" s="48"/>
    </row>
    <row r="95" spans="8:95" s="44" customFormat="1">
      <c r="H95" s="70"/>
      <c r="Q95" s="46"/>
      <c r="BG95" s="45"/>
      <c r="BI95" s="46"/>
      <c r="BQ95" s="46"/>
      <c r="BR95" s="47"/>
      <c r="CQ95" s="48"/>
    </row>
    <row r="96" spans="8:95" s="44" customFormat="1">
      <c r="H96" s="70"/>
      <c r="Q96" s="46"/>
      <c r="BG96" s="45"/>
      <c r="BI96" s="46"/>
      <c r="BQ96" s="46"/>
      <c r="BR96" s="47"/>
      <c r="CQ96" s="48"/>
    </row>
    <row r="97" spans="8:95" s="44" customFormat="1">
      <c r="H97" s="70"/>
      <c r="Q97" s="46"/>
      <c r="BG97" s="45"/>
      <c r="BI97" s="46"/>
      <c r="BQ97" s="46"/>
      <c r="BR97" s="47"/>
      <c r="CQ97" s="48"/>
    </row>
    <row r="98" spans="8:95" s="44" customFormat="1">
      <c r="H98" s="70"/>
      <c r="Q98" s="46"/>
      <c r="BG98" s="45"/>
      <c r="BI98" s="46"/>
      <c r="BQ98" s="46"/>
      <c r="BR98" s="47"/>
      <c r="CQ98" s="48"/>
    </row>
    <row r="99" spans="8:95" s="44" customFormat="1">
      <c r="H99" s="70"/>
      <c r="Q99" s="46"/>
      <c r="BG99" s="45"/>
      <c r="BI99" s="46"/>
      <c r="BQ99" s="46"/>
      <c r="BR99" s="47"/>
      <c r="CQ99" s="48"/>
    </row>
    <row r="100" spans="8:95" s="44" customFormat="1">
      <c r="H100" s="70"/>
      <c r="Q100" s="46"/>
      <c r="BG100" s="45"/>
      <c r="BI100" s="46"/>
      <c r="BQ100" s="46"/>
      <c r="BR100" s="47"/>
      <c r="CQ100" s="48"/>
    </row>
    <row r="101" spans="8:95" s="44" customFormat="1">
      <c r="H101" s="70"/>
      <c r="Q101" s="46"/>
      <c r="BG101" s="45"/>
      <c r="BI101" s="46"/>
      <c r="BQ101" s="46"/>
      <c r="BR101" s="47"/>
      <c r="CQ101" s="48"/>
    </row>
    <row r="102" spans="8:95" s="44" customFormat="1">
      <c r="H102" s="70"/>
      <c r="Q102" s="46"/>
      <c r="BG102" s="45"/>
      <c r="BI102" s="46"/>
      <c r="BQ102" s="46"/>
      <c r="BR102" s="47"/>
      <c r="CQ102" s="48"/>
    </row>
    <row r="103" spans="8:95" s="44" customFormat="1">
      <c r="H103" s="70"/>
      <c r="Q103" s="46"/>
      <c r="BG103" s="45"/>
      <c r="BI103" s="46"/>
      <c r="BQ103" s="46"/>
      <c r="BR103" s="47"/>
      <c r="CQ103" s="48"/>
    </row>
    <row r="104" spans="8:95" s="44" customFormat="1">
      <c r="H104" s="70"/>
      <c r="Q104" s="46"/>
      <c r="BG104" s="45"/>
      <c r="BI104" s="46"/>
      <c r="BQ104" s="46"/>
      <c r="BR104" s="47"/>
      <c r="CQ104" s="48"/>
    </row>
    <row r="105" spans="8:95" s="44" customFormat="1">
      <c r="H105" s="70"/>
      <c r="Q105" s="46"/>
      <c r="BG105" s="45"/>
      <c r="BI105" s="46"/>
      <c r="BQ105" s="46"/>
      <c r="BR105" s="47"/>
      <c r="CQ105" s="48"/>
    </row>
    <row r="106" spans="8:95" s="44" customFormat="1">
      <c r="H106" s="70"/>
      <c r="Q106" s="46"/>
      <c r="BG106" s="45"/>
      <c r="BI106" s="46"/>
      <c r="BQ106" s="46"/>
      <c r="BR106" s="47"/>
      <c r="CQ106" s="48"/>
    </row>
    <row r="107" spans="8:95" s="44" customFormat="1">
      <c r="H107" s="70"/>
      <c r="Q107" s="46"/>
      <c r="BG107" s="45"/>
      <c r="BI107" s="46"/>
      <c r="BQ107" s="46"/>
      <c r="BR107" s="47"/>
      <c r="CQ107" s="48"/>
    </row>
    <row r="108" spans="8:95" s="44" customFormat="1">
      <c r="H108" s="70"/>
      <c r="Q108" s="46"/>
      <c r="BG108" s="45"/>
      <c r="BI108" s="46"/>
      <c r="BQ108" s="46"/>
      <c r="BR108" s="47"/>
      <c r="CQ108" s="48"/>
    </row>
    <row r="109" spans="8:95" s="44" customFormat="1">
      <c r="H109" s="70"/>
      <c r="Q109" s="46"/>
      <c r="BG109" s="45"/>
      <c r="BI109" s="46"/>
      <c r="BQ109" s="46"/>
      <c r="BR109" s="47"/>
      <c r="CQ109" s="48"/>
    </row>
    <row r="110" spans="8:95" s="44" customFormat="1">
      <c r="H110" s="70"/>
      <c r="Q110" s="46"/>
      <c r="BG110" s="45"/>
      <c r="BI110" s="46"/>
      <c r="BQ110" s="46"/>
      <c r="BR110" s="47"/>
      <c r="CQ110" s="48"/>
    </row>
    <row r="111" spans="8:95" s="44" customFormat="1">
      <c r="H111" s="70"/>
      <c r="Q111" s="46"/>
      <c r="BG111" s="45"/>
      <c r="BI111" s="46"/>
      <c r="BQ111" s="46"/>
      <c r="BR111" s="47"/>
      <c r="CQ111" s="48"/>
    </row>
    <row r="112" spans="8:95" s="44" customFormat="1">
      <c r="H112" s="70"/>
      <c r="Q112" s="46"/>
      <c r="BG112" s="45"/>
      <c r="BI112" s="46"/>
      <c r="BQ112" s="46"/>
      <c r="BR112" s="47"/>
      <c r="CQ112" s="48"/>
    </row>
    <row r="113" spans="8:95" s="44" customFormat="1">
      <c r="H113" s="70"/>
      <c r="Q113" s="46"/>
      <c r="BG113" s="45"/>
      <c r="BI113" s="46"/>
      <c r="BQ113" s="46"/>
      <c r="BR113" s="47"/>
      <c r="CQ113" s="48"/>
    </row>
    <row r="114" spans="8:95" s="44" customFormat="1">
      <c r="H114" s="70"/>
      <c r="Q114" s="46"/>
      <c r="BG114" s="45"/>
      <c r="BI114" s="46"/>
      <c r="BQ114" s="46"/>
      <c r="BR114" s="47"/>
      <c r="CQ114" s="48"/>
    </row>
    <row r="115" spans="8:95" s="44" customFormat="1">
      <c r="H115" s="70"/>
      <c r="Q115" s="46"/>
      <c r="BG115" s="45"/>
      <c r="BI115" s="46"/>
      <c r="BQ115" s="46"/>
      <c r="BR115" s="47"/>
      <c r="CQ115" s="48"/>
    </row>
    <row r="116" spans="8:95" s="44" customFormat="1">
      <c r="H116" s="70"/>
      <c r="Q116" s="46"/>
      <c r="BG116" s="45"/>
      <c r="BI116" s="46"/>
      <c r="BQ116" s="46"/>
      <c r="BR116" s="47"/>
      <c r="CQ116" s="48"/>
    </row>
    <row r="117" spans="8:95" s="44" customFormat="1">
      <c r="H117" s="70"/>
      <c r="Q117" s="46"/>
      <c r="BG117" s="45"/>
      <c r="BI117" s="46"/>
      <c r="BQ117" s="46"/>
      <c r="BR117" s="47"/>
      <c r="CQ117" s="48"/>
    </row>
    <row r="118" spans="8:95" s="44" customFormat="1">
      <c r="H118" s="70"/>
      <c r="Q118" s="46"/>
      <c r="BG118" s="45"/>
      <c r="BI118" s="46"/>
      <c r="BQ118" s="46"/>
      <c r="BR118" s="47"/>
      <c r="CQ118" s="48"/>
    </row>
    <row r="119" spans="8:95" s="44" customFormat="1">
      <c r="H119" s="70"/>
      <c r="Q119" s="46"/>
      <c r="BG119" s="45"/>
      <c r="BI119" s="46"/>
      <c r="BQ119" s="46"/>
      <c r="BR119" s="47"/>
      <c r="CQ119" s="48"/>
    </row>
    <row r="120" spans="8:95" s="44" customFormat="1">
      <c r="H120" s="70"/>
      <c r="Q120" s="46"/>
      <c r="BG120" s="45"/>
      <c r="BI120" s="46"/>
      <c r="BQ120" s="46"/>
      <c r="BR120" s="47"/>
      <c r="CQ120" s="48"/>
    </row>
    <row r="121" spans="8:95" s="44" customFormat="1">
      <c r="H121" s="70"/>
      <c r="Q121" s="46"/>
      <c r="BG121" s="45"/>
      <c r="BI121" s="46"/>
      <c r="BQ121" s="46"/>
      <c r="BR121" s="47"/>
      <c r="CQ121" s="48"/>
    </row>
    <row r="122" spans="8:95" s="44" customFormat="1">
      <c r="H122" s="70"/>
      <c r="Q122" s="46"/>
      <c r="BG122" s="45"/>
      <c r="BI122" s="46"/>
      <c r="BQ122" s="46"/>
      <c r="BR122" s="47"/>
      <c r="CQ122" s="48"/>
    </row>
    <row r="123" spans="8:95" s="44" customFormat="1">
      <c r="H123" s="70"/>
      <c r="Q123" s="46"/>
      <c r="BG123" s="45"/>
      <c r="BI123" s="46"/>
      <c r="BQ123" s="46"/>
      <c r="BR123" s="47"/>
      <c r="CQ123" s="48"/>
    </row>
    <row r="124" spans="8:95" s="44" customFormat="1">
      <c r="H124" s="70"/>
      <c r="Q124" s="46"/>
      <c r="BG124" s="45"/>
      <c r="BI124" s="46"/>
      <c r="BQ124" s="46"/>
      <c r="BR124" s="47"/>
      <c r="CQ124" s="48"/>
    </row>
    <row r="125" spans="8:95" s="44" customFormat="1">
      <c r="H125" s="70"/>
      <c r="Q125" s="46"/>
      <c r="BG125" s="45"/>
      <c r="BI125" s="46"/>
      <c r="BQ125" s="46"/>
      <c r="BR125" s="47"/>
      <c r="CQ125" s="48"/>
    </row>
    <row r="126" spans="8:95" s="44" customFormat="1">
      <c r="H126" s="70"/>
      <c r="Q126" s="46"/>
      <c r="BG126" s="45"/>
      <c r="BI126" s="46"/>
      <c r="BQ126" s="46"/>
      <c r="BR126" s="47"/>
      <c r="CQ126" s="48"/>
    </row>
    <row r="127" spans="8:95" s="44" customFormat="1">
      <c r="H127" s="70"/>
      <c r="Q127" s="46"/>
      <c r="BG127" s="45"/>
      <c r="BI127" s="46"/>
      <c r="BQ127" s="46"/>
      <c r="BR127" s="47"/>
      <c r="CQ127" s="48"/>
    </row>
    <row r="128" spans="8:95" s="44" customFormat="1">
      <c r="H128" s="70"/>
      <c r="Q128" s="46"/>
      <c r="BG128" s="45"/>
      <c r="BI128" s="46"/>
      <c r="BQ128" s="46"/>
      <c r="BR128" s="47"/>
      <c r="CQ128" s="48"/>
    </row>
    <row r="129" spans="8:95" s="44" customFormat="1">
      <c r="H129" s="70"/>
      <c r="Q129" s="46"/>
      <c r="BG129" s="45"/>
      <c r="BI129" s="46"/>
      <c r="BQ129" s="46"/>
      <c r="BR129" s="47"/>
      <c r="CQ129" s="48"/>
    </row>
    <row r="130" spans="8:95" s="44" customFormat="1">
      <c r="H130" s="70"/>
      <c r="Q130" s="46"/>
      <c r="BG130" s="45"/>
      <c r="BI130" s="46"/>
      <c r="BQ130" s="46"/>
      <c r="BR130" s="47"/>
      <c r="CQ130" s="48"/>
    </row>
    <row r="131" spans="8:95" s="44" customFormat="1">
      <c r="H131" s="70"/>
      <c r="Q131" s="46"/>
      <c r="BG131" s="45"/>
      <c r="BI131" s="46"/>
      <c r="BQ131" s="46"/>
      <c r="BR131" s="47"/>
      <c r="CQ131" s="48"/>
    </row>
    <row r="132" spans="8:95" s="44" customFormat="1">
      <c r="H132" s="70"/>
      <c r="Q132" s="46"/>
      <c r="BG132" s="45"/>
      <c r="BI132" s="46"/>
      <c r="BQ132" s="46"/>
      <c r="BR132" s="47"/>
      <c r="CQ132" s="48"/>
    </row>
    <row r="133" spans="8:95" s="44" customFormat="1">
      <c r="H133" s="70"/>
      <c r="Q133" s="46"/>
      <c r="BG133" s="45"/>
      <c r="BI133" s="46"/>
      <c r="BQ133" s="46"/>
      <c r="BR133" s="47"/>
      <c r="CQ133" s="48"/>
    </row>
    <row r="134" spans="8:95" s="44" customFormat="1">
      <c r="H134" s="70"/>
      <c r="Q134" s="46"/>
      <c r="BG134" s="45"/>
      <c r="BI134" s="46"/>
      <c r="BQ134" s="46"/>
      <c r="BR134" s="47"/>
      <c r="CQ134" s="48"/>
    </row>
    <row r="135" spans="8:95" s="44" customFormat="1">
      <c r="H135" s="70"/>
      <c r="Q135" s="46"/>
      <c r="BG135" s="45"/>
      <c r="BI135" s="46"/>
      <c r="BQ135" s="46"/>
      <c r="BR135" s="47"/>
      <c r="CQ135" s="48"/>
    </row>
    <row r="136" spans="8:95" s="44" customFormat="1">
      <c r="H136" s="70"/>
      <c r="Q136" s="46"/>
      <c r="BG136" s="45"/>
      <c r="BI136" s="46"/>
      <c r="BQ136" s="46"/>
      <c r="BR136" s="47"/>
      <c r="CQ136" s="48"/>
    </row>
    <row r="137" spans="8:95" s="44" customFormat="1">
      <c r="H137" s="70"/>
      <c r="Q137" s="46"/>
      <c r="BG137" s="45"/>
      <c r="BI137" s="46"/>
      <c r="BQ137" s="46"/>
      <c r="BR137" s="47"/>
      <c r="CQ137" s="48"/>
    </row>
    <row r="138" spans="8:95" s="44" customFormat="1">
      <c r="H138" s="70"/>
      <c r="Q138" s="46"/>
      <c r="BG138" s="45"/>
      <c r="BI138" s="46"/>
      <c r="BQ138" s="46"/>
      <c r="BR138" s="47"/>
      <c r="CQ138" s="48"/>
    </row>
    <row r="139" spans="8:95" s="44" customFormat="1">
      <c r="H139" s="70"/>
      <c r="Q139" s="46"/>
      <c r="BG139" s="45"/>
      <c r="BI139" s="46"/>
      <c r="BQ139" s="46"/>
      <c r="BR139" s="47"/>
      <c r="CQ139" s="48"/>
    </row>
    <row r="140" spans="8:95" s="44" customFormat="1">
      <c r="H140" s="70"/>
      <c r="Q140" s="46"/>
      <c r="BG140" s="45"/>
      <c r="BI140" s="46"/>
      <c r="BQ140" s="46"/>
      <c r="BR140" s="47"/>
      <c r="CQ140" s="48"/>
    </row>
    <row r="141" spans="8:95" s="44" customFormat="1">
      <c r="H141" s="70"/>
      <c r="Q141" s="46"/>
      <c r="BG141" s="45"/>
      <c r="BI141" s="46"/>
      <c r="BQ141" s="46"/>
      <c r="BR141" s="47"/>
      <c r="CQ141" s="48"/>
    </row>
    <row r="142" spans="8:95" s="44" customFormat="1">
      <c r="H142" s="70"/>
      <c r="Q142" s="46"/>
      <c r="BG142" s="45"/>
      <c r="BI142" s="46"/>
      <c r="BQ142" s="46"/>
      <c r="BR142" s="47"/>
      <c r="CQ142" s="48"/>
    </row>
    <row r="143" spans="8:95" s="44" customFormat="1">
      <c r="H143" s="70"/>
      <c r="Q143" s="46"/>
      <c r="BG143" s="45"/>
      <c r="BI143" s="46"/>
      <c r="BQ143" s="46"/>
      <c r="BR143" s="47"/>
      <c r="CQ143" s="48"/>
    </row>
    <row r="144" spans="8:95" s="44" customFormat="1">
      <c r="H144" s="70"/>
      <c r="Q144" s="46"/>
      <c r="BG144" s="45"/>
      <c r="BI144" s="46"/>
      <c r="BQ144" s="46"/>
      <c r="BR144" s="47"/>
      <c r="CQ144" s="48"/>
    </row>
    <row r="145" spans="8:95" s="44" customFormat="1">
      <c r="H145" s="70"/>
      <c r="Q145" s="46"/>
      <c r="BG145" s="45"/>
      <c r="BI145" s="46"/>
      <c r="BQ145" s="46"/>
      <c r="BR145" s="47"/>
      <c r="CQ145" s="48"/>
    </row>
    <row r="146" spans="8:95" s="44" customFormat="1">
      <c r="H146" s="70"/>
      <c r="Q146" s="46"/>
      <c r="BG146" s="45"/>
      <c r="BI146" s="46"/>
      <c r="BQ146" s="46"/>
      <c r="BR146" s="47"/>
      <c r="CQ146" s="48"/>
    </row>
    <row r="147" spans="8:95" s="44" customFormat="1">
      <c r="H147" s="70"/>
      <c r="Q147" s="46"/>
      <c r="BG147" s="45"/>
      <c r="BI147" s="46"/>
      <c r="BQ147" s="46"/>
      <c r="BR147" s="47"/>
      <c r="CQ147" s="48"/>
    </row>
    <row r="148" spans="8:95" s="44" customFormat="1">
      <c r="H148" s="70"/>
      <c r="Q148" s="46"/>
      <c r="BG148" s="45"/>
      <c r="BI148" s="46"/>
      <c r="BQ148" s="46"/>
      <c r="BR148" s="47"/>
      <c r="CQ148" s="48"/>
    </row>
    <row r="149" spans="8:95" s="44" customFormat="1">
      <c r="H149" s="70"/>
      <c r="Q149" s="46"/>
      <c r="BG149" s="45"/>
      <c r="BI149" s="46"/>
      <c r="BQ149" s="46"/>
      <c r="BR149" s="47"/>
      <c r="CQ149" s="48"/>
    </row>
    <row r="150" spans="8:95" s="44" customFormat="1">
      <c r="H150" s="70"/>
      <c r="Q150" s="46"/>
      <c r="BG150" s="45"/>
      <c r="BI150" s="46"/>
      <c r="BQ150" s="46"/>
      <c r="BR150" s="47"/>
      <c r="CQ150" s="48"/>
    </row>
    <row r="151" spans="8:95" s="44" customFormat="1">
      <c r="H151" s="70"/>
      <c r="Q151" s="46"/>
      <c r="BG151" s="45"/>
      <c r="BI151" s="46"/>
      <c r="BQ151" s="46"/>
      <c r="BR151" s="47"/>
      <c r="CQ151" s="48"/>
    </row>
    <row r="152" spans="8:95" s="44" customFormat="1">
      <c r="H152" s="70"/>
      <c r="Q152" s="46"/>
      <c r="BG152" s="45"/>
      <c r="BI152" s="46"/>
      <c r="BQ152" s="46"/>
      <c r="BR152" s="47"/>
      <c r="CQ152" s="48"/>
    </row>
    <row r="153" spans="8:95" s="44" customFormat="1">
      <c r="H153" s="70"/>
      <c r="Q153" s="46"/>
      <c r="BG153" s="45"/>
      <c r="BI153" s="46"/>
      <c r="BQ153" s="46"/>
      <c r="BR153" s="47"/>
      <c r="CQ153" s="48"/>
    </row>
    <row r="154" spans="8:95" s="44" customFormat="1">
      <c r="H154" s="70"/>
      <c r="Q154" s="46"/>
      <c r="BG154" s="45"/>
      <c r="BI154" s="46"/>
      <c r="BQ154" s="46"/>
      <c r="BR154" s="47"/>
      <c r="CQ154" s="48"/>
    </row>
    <row r="155" spans="8:95" s="44" customFormat="1">
      <c r="H155" s="70"/>
      <c r="Q155" s="46"/>
      <c r="BG155" s="45"/>
      <c r="BI155" s="46"/>
      <c r="BQ155" s="46"/>
      <c r="BR155" s="47"/>
      <c r="CQ155" s="48"/>
    </row>
    <row r="156" spans="8:95" s="44" customFormat="1">
      <c r="H156" s="70"/>
      <c r="Q156" s="46"/>
      <c r="BG156" s="45"/>
      <c r="BI156" s="46"/>
      <c r="BQ156" s="46"/>
      <c r="BR156" s="47"/>
      <c r="CQ156" s="48"/>
    </row>
    <row r="157" spans="8:95" s="44" customFormat="1">
      <c r="H157" s="70"/>
      <c r="Q157" s="46"/>
      <c r="BG157" s="45"/>
      <c r="BI157" s="46"/>
      <c r="BQ157" s="46"/>
      <c r="BR157" s="47"/>
      <c r="CQ157" s="48"/>
    </row>
    <row r="158" spans="8:95" s="44" customFormat="1">
      <c r="H158" s="70"/>
      <c r="Q158" s="46"/>
      <c r="BG158" s="45"/>
      <c r="BI158" s="46"/>
      <c r="BQ158" s="46"/>
      <c r="BR158" s="47"/>
      <c r="CQ158" s="48"/>
    </row>
    <row r="159" spans="8:95" s="44" customFormat="1">
      <c r="H159" s="70"/>
      <c r="Q159" s="46"/>
      <c r="BG159" s="45"/>
      <c r="BI159" s="46"/>
      <c r="BQ159" s="46"/>
      <c r="BR159" s="47"/>
      <c r="CQ159" s="48"/>
    </row>
    <row r="160" spans="8:95" s="44" customFormat="1">
      <c r="H160" s="70"/>
      <c r="Q160" s="46"/>
      <c r="BG160" s="45"/>
      <c r="BI160" s="46"/>
      <c r="BQ160" s="46"/>
      <c r="BR160" s="47"/>
      <c r="CQ160" s="48"/>
    </row>
    <row r="161" spans="8:95" s="44" customFormat="1">
      <c r="H161" s="70"/>
      <c r="Q161" s="46"/>
      <c r="BG161" s="45"/>
      <c r="BI161" s="46"/>
      <c r="BQ161" s="46"/>
      <c r="BR161" s="47"/>
      <c r="CQ161" s="48"/>
    </row>
    <row r="162" spans="8:95" s="44" customFormat="1">
      <c r="H162" s="70"/>
      <c r="Q162" s="46"/>
      <c r="BG162" s="45"/>
      <c r="BI162" s="46"/>
      <c r="BQ162" s="46"/>
      <c r="BR162" s="47"/>
      <c r="CQ162" s="48"/>
    </row>
    <row r="163" spans="8:95" s="44" customFormat="1">
      <c r="H163" s="70"/>
      <c r="Q163" s="46"/>
      <c r="BG163" s="45"/>
      <c r="BI163" s="46"/>
      <c r="BQ163" s="46"/>
      <c r="BR163" s="47"/>
      <c r="CQ163" s="48"/>
    </row>
    <row r="164" spans="8:95" s="44" customFormat="1">
      <c r="H164" s="70"/>
      <c r="Q164" s="46"/>
      <c r="BG164" s="45"/>
      <c r="BI164" s="46"/>
      <c r="BQ164" s="46"/>
      <c r="BR164" s="47"/>
      <c r="CQ164" s="48"/>
    </row>
    <row r="165" spans="8:95" s="44" customFormat="1">
      <c r="H165" s="70"/>
      <c r="Q165" s="46"/>
      <c r="BG165" s="45"/>
      <c r="BI165" s="46"/>
      <c r="BQ165" s="46"/>
      <c r="BR165" s="47"/>
      <c r="CQ165" s="48"/>
    </row>
    <row r="166" spans="8:95" s="44" customFormat="1">
      <c r="H166" s="70"/>
      <c r="Q166" s="46"/>
      <c r="BG166" s="45"/>
      <c r="BI166" s="46"/>
      <c r="BQ166" s="46"/>
      <c r="BR166" s="47"/>
      <c r="CQ166" s="48"/>
    </row>
    <row r="167" spans="8:95" s="44" customFormat="1">
      <c r="H167" s="70"/>
      <c r="Q167" s="46"/>
      <c r="BG167" s="45"/>
      <c r="BI167" s="46"/>
      <c r="BQ167" s="46"/>
      <c r="BR167" s="47"/>
      <c r="CQ167" s="48"/>
    </row>
    <row r="168" spans="8:95" s="44" customFormat="1">
      <c r="H168" s="70"/>
      <c r="Q168" s="46"/>
      <c r="BG168" s="45"/>
      <c r="BI168" s="46"/>
      <c r="BQ168" s="46"/>
      <c r="BR168" s="47"/>
      <c r="CQ168" s="48"/>
    </row>
    <row r="169" spans="8:95" s="44" customFormat="1">
      <c r="H169" s="70"/>
      <c r="Q169" s="46"/>
      <c r="BG169" s="45"/>
      <c r="BI169" s="46"/>
      <c r="BQ169" s="46"/>
      <c r="BR169" s="47"/>
      <c r="CQ169" s="48"/>
    </row>
    <row r="170" spans="8:95" s="44" customFormat="1">
      <c r="H170" s="70"/>
      <c r="Q170" s="46"/>
      <c r="BG170" s="45"/>
      <c r="BI170" s="46"/>
      <c r="BQ170" s="46"/>
      <c r="BR170" s="47"/>
      <c r="CQ170" s="48"/>
    </row>
    <row r="171" spans="8:95" s="44" customFormat="1">
      <c r="H171" s="70"/>
      <c r="Q171" s="46"/>
      <c r="BG171" s="45"/>
      <c r="BI171" s="46"/>
      <c r="BQ171" s="46"/>
      <c r="BR171" s="47"/>
      <c r="CQ171" s="48"/>
    </row>
    <row r="172" spans="8:95" s="44" customFormat="1">
      <c r="H172" s="70"/>
      <c r="Q172" s="46"/>
      <c r="BG172" s="45"/>
      <c r="BI172" s="46"/>
      <c r="BQ172" s="46"/>
      <c r="BR172" s="47"/>
      <c r="CQ172" s="48"/>
    </row>
    <row r="173" spans="8:95" s="44" customFormat="1">
      <c r="H173" s="70"/>
      <c r="Q173" s="46"/>
      <c r="BG173" s="45"/>
      <c r="BI173" s="46"/>
      <c r="BQ173" s="46"/>
      <c r="BR173" s="47"/>
      <c r="CQ173" s="48"/>
    </row>
    <row r="174" spans="8:95" s="44" customFormat="1">
      <c r="H174" s="70"/>
      <c r="Q174" s="46"/>
      <c r="BG174" s="45"/>
      <c r="BI174" s="46"/>
      <c r="BQ174" s="46"/>
      <c r="BR174" s="47"/>
      <c r="CQ174" s="48"/>
    </row>
    <row r="175" spans="8:95" s="44" customFormat="1">
      <c r="H175" s="70"/>
      <c r="Q175" s="46"/>
      <c r="BG175" s="45"/>
      <c r="BI175" s="46"/>
      <c r="BQ175" s="46"/>
      <c r="BR175" s="47"/>
      <c r="CQ175" s="48"/>
    </row>
    <row r="176" spans="8:95" s="44" customFormat="1">
      <c r="H176" s="70"/>
      <c r="Q176" s="46"/>
      <c r="BG176" s="45"/>
      <c r="BI176" s="46"/>
      <c r="BQ176" s="46"/>
      <c r="BR176" s="47"/>
      <c r="CQ176" s="48"/>
    </row>
    <row r="177" spans="8:95" s="44" customFormat="1">
      <c r="H177" s="70"/>
      <c r="Q177" s="46"/>
      <c r="BG177" s="45"/>
      <c r="BI177" s="46"/>
      <c r="BQ177" s="46"/>
      <c r="BR177" s="47"/>
      <c r="CQ177" s="48"/>
    </row>
    <row r="178" spans="8:95" s="44" customFormat="1">
      <c r="H178" s="70"/>
      <c r="Q178" s="46"/>
      <c r="BG178" s="45"/>
      <c r="BI178" s="46"/>
      <c r="BQ178" s="46"/>
      <c r="BR178" s="47"/>
      <c r="CQ178" s="48"/>
    </row>
    <row r="179" spans="8:95" s="44" customFormat="1">
      <c r="H179" s="70"/>
      <c r="Q179" s="46"/>
      <c r="BG179" s="45"/>
      <c r="BI179" s="46"/>
      <c r="BQ179" s="46"/>
      <c r="BR179" s="47"/>
      <c r="CQ179" s="48"/>
    </row>
    <row r="180" spans="8:95" s="44" customFormat="1">
      <c r="H180" s="70"/>
      <c r="Q180" s="46"/>
      <c r="BG180" s="45"/>
      <c r="BI180" s="46"/>
      <c r="BQ180" s="46"/>
      <c r="BR180" s="47"/>
      <c r="CQ180" s="48"/>
    </row>
    <row r="181" spans="8:95" s="44" customFormat="1">
      <c r="H181" s="70"/>
      <c r="Q181" s="46"/>
      <c r="BG181" s="45"/>
      <c r="BI181" s="46"/>
      <c r="BQ181" s="46"/>
      <c r="BR181" s="47"/>
      <c r="CQ181" s="48"/>
    </row>
    <row r="182" spans="8:95" s="44" customFormat="1">
      <c r="H182" s="70"/>
      <c r="Q182" s="46"/>
      <c r="BG182" s="45"/>
      <c r="BI182" s="46"/>
      <c r="BQ182" s="46"/>
      <c r="BR182" s="47"/>
      <c r="CQ182" s="48"/>
    </row>
    <row r="183" spans="8:95" s="44" customFormat="1">
      <c r="H183" s="70"/>
      <c r="Q183" s="46"/>
      <c r="BG183" s="45"/>
      <c r="BI183" s="46"/>
      <c r="BQ183" s="46"/>
      <c r="BR183" s="47"/>
      <c r="CQ183" s="48"/>
    </row>
    <row r="184" spans="8:95" s="44" customFormat="1">
      <c r="H184" s="70"/>
      <c r="Q184" s="46"/>
      <c r="BG184" s="45"/>
      <c r="BI184" s="46"/>
      <c r="BQ184" s="46"/>
      <c r="BR184" s="47"/>
      <c r="CQ184" s="48"/>
    </row>
    <row r="185" spans="8:95" s="44" customFormat="1">
      <c r="H185" s="70"/>
      <c r="Q185" s="46"/>
      <c r="BG185" s="45"/>
      <c r="BI185" s="46"/>
      <c r="BQ185" s="46"/>
      <c r="BR185" s="47"/>
      <c r="CQ185" s="48"/>
    </row>
    <row r="186" spans="8:95" s="44" customFormat="1">
      <c r="H186" s="70"/>
      <c r="Q186" s="46"/>
      <c r="BG186" s="45"/>
      <c r="BI186" s="46"/>
      <c r="BQ186" s="46"/>
      <c r="BR186" s="47"/>
      <c r="CQ186" s="48"/>
    </row>
    <row r="187" spans="8:95" s="44" customFormat="1">
      <c r="H187" s="70"/>
      <c r="Q187" s="46"/>
      <c r="BG187" s="45"/>
      <c r="BI187" s="46"/>
      <c r="BQ187" s="46"/>
      <c r="BR187" s="47"/>
      <c r="CQ187" s="48"/>
    </row>
    <row r="188" spans="8:95" s="44" customFormat="1">
      <c r="H188" s="70"/>
      <c r="Q188" s="46"/>
      <c r="BG188" s="45"/>
      <c r="BI188" s="46"/>
      <c r="BQ188" s="46"/>
      <c r="BR188" s="47"/>
      <c r="CQ188" s="48"/>
    </row>
    <row r="189" spans="8:95" s="44" customFormat="1">
      <c r="H189" s="70"/>
      <c r="Q189" s="46"/>
      <c r="BG189" s="45"/>
      <c r="BI189" s="46"/>
      <c r="BQ189" s="46"/>
      <c r="BR189" s="47"/>
      <c r="CQ189" s="48"/>
    </row>
    <row r="190" spans="8:95" s="44" customFormat="1">
      <c r="H190" s="70"/>
      <c r="Q190" s="46"/>
      <c r="BG190" s="45"/>
      <c r="BI190" s="46"/>
      <c r="BQ190" s="46"/>
      <c r="BR190" s="47"/>
      <c r="CQ190" s="48"/>
    </row>
    <row r="191" spans="8:95" s="44" customFormat="1">
      <c r="H191" s="70"/>
      <c r="Q191" s="46"/>
      <c r="BG191" s="45"/>
      <c r="BI191" s="46"/>
      <c r="BQ191" s="46"/>
      <c r="BR191" s="47"/>
      <c r="CQ191" s="48"/>
    </row>
    <row r="192" spans="8:95" s="44" customFormat="1">
      <c r="H192" s="70"/>
      <c r="Q192" s="46"/>
      <c r="BG192" s="45"/>
      <c r="BI192" s="46"/>
      <c r="BQ192" s="46"/>
      <c r="BR192" s="47"/>
      <c r="CQ192" s="48"/>
    </row>
    <row r="193" spans="8:95" s="44" customFormat="1">
      <c r="H193" s="70"/>
      <c r="Q193" s="46"/>
      <c r="BG193" s="45"/>
      <c r="BI193" s="46"/>
      <c r="BQ193" s="46"/>
      <c r="BR193" s="47"/>
      <c r="CQ193" s="48"/>
    </row>
    <row r="194" spans="8:95" s="44" customFormat="1">
      <c r="H194" s="70"/>
      <c r="Q194" s="46"/>
      <c r="BG194" s="45"/>
      <c r="BI194" s="46"/>
      <c r="BQ194" s="46"/>
      <c r="BR194" s="47"/>
      <c r="CQ194" s="48"/>
    </row>
    <row r="195" spans="8:95" s="44" customFormat="1">
      <c r="H195" s="70"/>
      <c r="Q195" s="46"/>
      <c r="BG195" s="45"/>
      <c r="BI195" s="46"/>
      <c r="BQ195" s="46"/>
      <c r="BR195" s="47"/>
      <c r="CQ195" s="48"/>
    </row>
    <row r="196" spans="8:95" s="44" customFormat="1">
      <c r="H196" s="70"/>
      <c r="Q196" s="46"/>
      <c r="BG196" s="45"/>
      <c r="BI196" s="46"/>
      <c r="BQ196" s="46"/>
      <c r="BR196" s="47"/>
      <c r="CQ196" s="48"/>
    </row>
    <row r="197" spans="8:95" s="44" customFormat="1">
      <c r="H197" s="70"/>
      <c r="Q197" s="46"/>
      <c r="BG197" s="45"/>
      <c r="BI197" s="46"/>
      <c r="BQ197" s="46"/>
      <c r="BR197" s="47"/>
      <c r="CQ197" s="48"/>
    </row>
    <row r="198" spans="8:95" s="44" customFormat="1">
      <c r="H198" s="70"/>
      <c r="Q198" s="46"/>
      <c r="BG198" s="45"/>
      <c r="BI198" s="46"/>
      <c r="BQ198" s="46"/>
      <c r="BR198" s="47"/>
      <c r="CQ198" s="48"/>
    </row>
    <row r="199" spans="8:95" s="44" customFormat="1">
      <c r="H199" s="70"/>
      <c r="Q199" s="46"/>
      <c r="BG199" s="45"/>
      <c r="BI199" s="46"/>
      <c r="BQ199" s="46"/>
      <c r="BR199" s="47"/>
      <c r="CQ199" s="48"/>
    </row>
    <row r="200" spans="8:95" s="44" customFormat="1">
      <c r="H200" s="70"/>
      <c r="Q200" s="46"/>
      <c r="BG200" s="45"/>
      <c r="BI200" s="46"/>
      <c r="BQ200" s="46"/>
      <c r="BR200" s="47"/>
      <c r="CQ200" s="48"/>
    </row>
    <row r="201" spans="8:95" s="44" customFormat="1">
      <c r="H201" s="70"/>
      <c r="Q201" s="46"/>
      <c r="BG201" s="45"/>
      <c r="BI201" s="46"/>
      <c r="BQ201" s="46"/>
      <c r="BR201" s="47"/>
      <c r="CQ201" s="48"/>
    </row>
    <row r="202" spans="8:95" s="44" customFormat="1">
      <c r="H202" s="70"/>
      <c r="Q202" s="46"/>
      <c r="BG202" s="45"/>
      <c r="BI202" s="46"/>
      <c r="BQ202" s="46"/>
      <c r="BR202" s="47"/>
      <c r="CQ202" s="48"/>
    </row>
    <row r="203" spans="8:95" s="44" customFormat="1">
      <c r="H203" s="70"/>
      <c r="Q203" s="46"/>
      <c r="BG203" s="45"/>
      <c r="BI203" s="46"/>
      <c r="BQ203" s="46"/>
      <c r="BR203" s="47"/>
      <c r="CQ203" s="48"/>
    </row>
    <row r="204" spans="8:95" s="44" customFormat="1">
      <c r="H204" s="70"/>
      <c r="Q204" s="46"/>
      <c r="BG204" s="45"/>
      <c r="BI204" s="46"/>
      <c r="BQ204" s="46"/>
      <c r="BR204" s="47"/>
      <c r="CQ204" s="48"/>
    </row>
    <row r="205" spans="8:95" s="44" customFormat="1">
      <c r="H205" s="70"/>
      <c r="Q205" s="46"/>
      <c r="BG205" s="45"/>
      <c r="BI205" s="46"/>
      <c r="BQ205" s="46"/>
      <c r="BR205" s="47"/>
      <c r="CQ205" s="48"/>
    </row>
    <row r="206" spans="8:95" s="44" customFormat="1">
      <c r="H206" s="70"/>
      <c r="Q206" s="46"/>
      <c r="BG206" s="45"/>
      <c r="BI206" s="46"/>
      <c r="BQ206" s="46"/>
      <c r="BR206" s="47"/>
      <c r="CQ206" s="48"/>
    </row>
    <row r="207" spans="8:95" s="44" customFormat="1">
      <c r="H207" s="70"/>
      <c r="Q207" s="46"/>
      <c r="BG207" s="45"/>
      <c r="BI207" s="46"/>
      <c r="BQ207" s="46"/>
      <c r="BR207" s="47"/>
      <c r="CQ207" s="48"/>
    </row>
    <row r="208" spans="8:95" s="44" customFormat="1">
      <c r="H208" s="70"/>
      <c r="Q208" s="46"/>
      <c r="BG208" s="45"/>
      <c r="BI208" s="46"/>
      <c r="BQ208" s="46"/>
      <c r="BR208" s="47"/>
      <c r="CQ208" s="48"/>
    </row>
    <row r="209" spans="8:95" s="44" customFormat="1">
      <c r="H209" s="70"/>
      <c r="Q209" s="46"/>
      <c r="BG209" s="45"/>
      <c r="BI209" s="46"/>
      <c r="BQ209" s="46"/>
      <c r="BR209" s="47"/>
      <c r="CQ209" s="48"/>
    </row>
    <row r="210" spans="8:95" s="44" customFormat="1">
      <c r="H210" s="70"/>
      <c r="Q210" s="46"/>
      <c r="BG210" s="45"/>
      <c r="BI210" s="46"/>
      <c r="BQ210" s="46"/>
      <c r="BR210" s="47"/>
      <c r="CQ210" s="48"/>
    </row>
    <row r="211" spans="8:95" s="44" customFormat="1">
      <c r="H211" s="70"/>
      <c r="Q211" s="46"/>
      <c r="BG211" s="45"/>
      <c r="BI211" s="46"/>
      <c r="BQ211" s="46"/>
      <c r="BR211" s="47"/>
      <c r="CQ211" s="48"/>
    </row>
    <row r="212" spans="8:95" s="44" customFormat="1">
      <c r="H212" s="70"/>
      <c r="Q212" s="46"/>
      <c r="BG212" s="45"/>
      <c r="BI212" s="46"/>
      <c r="BQ212" s="46"/>
      <c r="BR212" s="47"/>
      <c r="CQ212" s="48"/>
    </row>
    <row r="213" spans="8:95" s="44" customFormat="1">
      <c r="H213" s="70"/>
      <c r="Q213" s="46"/>
      <c r="BG213" s="45"/>
      <c r="BI213" s="46"/>
      <c r="BQ213" s="46"/>
      <c r="BR213" s="47"/>
      <c r="CQ213" s="48"/>
    </row>
    <row r="214" spans="8:95" s="44" customFormat="1">
      <c r="H214" s="70"/>
      <c r="Q214" s="46"/>
      <c r="BG214" s="45"/>
      <c r="BI214" s="46"/>
      <c r="BQ214" s="46"/>
      <c r="BR214" s="47"/>
      <c r="CQ214" s="48"/>
    </row>
    <row r="215" spans="8:95" s="44" customFormat="1">
      <c r="H215" s="70"/>
      <c r="Q215" s="46"/>
      <c r="BG215" s="45"/>
      <c r="BI215" s="46"/>
      <c r="BQ215" s="46"/>
      <c r="BR215" s="47"/>
      <c r="CQ215" s="48"/>
    </row>
    <row r="216" spans="8:95" s="44" customFormat="1">
      <c r="H216" s="70"/>
      <c r="Q216" s="46"/>
      <c r="BG216" s="45"/>
      <c r="BI216" s="46"/>
      <c r="BQ216" s="46"/>
      <c r="BR216" s="47"/>
      <c r="CQ216" s="48"/>
    </row>
    <row r="217" spans="8:95" s="44" customFormat="1">
      <c r="H217" s="70"/>
      <c r="Q217" s="46"/>
      <c r="BG217" s="45"/>
      <c r="BI217" s="46"/>
      <c r="BQ217" s="46"/>
      <c r="BR217" s="47"/>
      <c r="CQ217" s="48"/>
    </row>
    <row r="218" spans="8:95" s="44" customFormat="1">
      <c r="H218" s="70"/>
      <c r="Q218" s="46"/>
      <c r="BG218" s="45"/>
      <c r="BI218" s="46"/>
      <c r="BQ218" s="46"/>
      <c r="BR218" s="47"/>
      <c r="CQ218" s="48"/>
    </row>
    <row r="219" spans="8:95" s="44" customFormat="1">
      <c r="H219" s="70"/>
      <c r="Q219" s="46"/>
      <c r="BG219" s="45"/>
      <c r="BI219" s="46"/>
      <c r="BQ219" s="46"/>
      <c r="BR219" s="47"/>
      <c r="CQ219" s="48"/>
    </row>
    <row r="220" spans="8:95" s="44" customFormat="1">
      <c r="H220" s="70"/>
      <c r="Q220" s="46"/>
      <c r="BG220" s="45"/>
      <c r="BI220" s="46"/>
      <c r="BQ220" s="46"/>
      <c r="BR220" s="47"/>
      <c r="CQ220" s="48"/>
    </row>
    <row r="221" spans="8:95" s="44" customFormat="1">
      <c r="H221" s="70"/>
      <c r="Q221" s="46"/>
      <c r="BG221" s="45"/>
      <c r="BI221" s="46"/>
      <c r="BQ221" s="46"/>
      <c r="BR221" s="47"/>
      <c r="CQ221" s="48"/>
    </row>
    <row r="222" spans="8:95" s="44" customFormat="1">
      <c r="H222" s="70"/>
      <c r="Q222" s="46"/>
      <c r="BG222" s="45"/>
      <c r="BI222" s="46"/>
      <c r="BQ222" s="46"/>
      <c r="BR222" s="47"/>
      <c r="CQ222" s="48"/>
    </row>
    <row r="223" spans="8:95" s="44" customFormat="1">
      <c r="H223" s="70"/>
      <c r="Q223" s="46"/>
      <c r="BG223" s="45"/>
      <c r="BI223" s="46"/>
      <c r="BQ223" s="46"/>
      <c r="BR223" s="47"/>
      <c r="CQ223" s="48"/>
    </row>
    <row r="224" spans="8:95" s="44" customFormat="1">
      <c r="H224" s="70"/>
      <c r="Q224" s="46"/>
      <c r="BG224" s="45"/>
      <c r="BI224" s="46"/>
      <c r="BQ224" s="46"/>
      <c r="BR224" s="47"/>
      <c r="CQ224" s="48"/>
    </row>
    <row r="225" spans="8:95" s="44" customFormat="1">
      <c r="H225" s="70"/>
      <c r="Q225" s="46"/>
      <c r="BG225" s="45"/>
      <c r="BI225" s="46"/>
      <c r="BQ225" s="46"/>
      <c r="BR225" s="47"/>
      <c r="CQ225" s="48"/>
    </row>
    <row r="226" spans="8:95" s="44" customFormat="1">
      <c r="H226" s="70"/>
      <c r="Q226" s="46"/>
      <c r="BG226" s="45"/>
      <c r="BI226" s="46"/>
      <c r="BQ226" s="46"/>
      <c r="BR226" s="47"/>
      <c r="CQ226" s="48"/>
    </row>
    <row r="227" spans="8:95" s="44" customFormat="1">
      <c r="H227" s="70"/>
      <c r="Q227" s="46"/>
      <c r="BG227" s="45"/>
      <c r="BI227" s="46"/>
      <c r="BQ227" s="46"/>
      <c r="BR227" s="47"/>
      <c r="CQ227" s="48"/>
    </row>
    <row r="228" spans="8:95" s="44" customFormat="1">
      <c r="H228" s="70"/>
      <c r="Q228" s="46"/>
      <c r="BG228" s="45"/>
      <c r="BI228" s="46"/>
      <c r="BQ228" s="46"/>
      <c r="BR228" s="47"/>
      <c r="CQ228" s="48"/>
    </row>
    <row r="229" spans="8:95" s="44" customFormat="1">
      <c r="H229" s="70"/>
      <c r="Q229" s="46"/>
      <c r="BG229" s="45"/>
      <c r="BI229" s="46"/>
      <c r="BQ229" s="46"/>
      <c r="BR229" s="47"/>
      <c r="CQ229" s="48"/>
    </row>
    <row r="230" spans="8:95" s="44" customFormat="1">
      <c r="H230" s="70"/>
      <c r="Q230" s="46"/>
      <c r="BG230" s="45"/>
      <c r="BI230" s="46"/>
      <c r="BQ230" s="46"/>
      <c r="BR230" s="47"/>
      <c r="CQ230" s="48"/>
    </row>
    <row r="231" spans="8:95" s="44" customFormat="1">
      <c r="H231" s="70"/>
      <c r="Q231" s="46"/>
      <c r="BG231" s="45"/>
      <c r="BI231" s="46"/>
      <c r="BQ231" s="46"/>
      <c r="BR231" s="47"/>
      <c r="CQ231" s="48"/>
    </row>
    <row r="232" spans="8:95" s="44" customFormat="1">
      <c r="H232" s="70"/>
      <c r="Q232" s="46"/>
      <c r="BG232" s="45"/>
      <c r="BI232" s="46"/>
      <c r="BQ232" s="46"/>
      <c r="BR232" s="47"/>
      <c r="CQ232" s="48"/>
    </row>
    <row r="233" spans="8:95" s="44" customFormat="1">
      <c r="H233" s="70"/>
      <c r="Q233" s="46"/>
      <c r="BG233" s="45"/>
      <c r="BI233" s="46"/>
      <c r="BQ233" s="46"/>
      <c r="BR233" s="47"/>
      <c r="CQ233" s="48"/>
    </row>
    <row r="234" spans="8:95" s="44" customFormat="1">
      <c r="H234" s="70"/>
      <c r="Q234" s="46"/>
      <c r="BG234" s="45"/>
      <c r="BI234" s="46"/>
      <c r="BQ234" s="46"/>
      <c r="BR234" s="47"/>
      <c r="CQ234" s="48"/>
    </row>
    <row r="235" spans="8:95" s="44" customFormat="1">
      <c r="H235" s="70"/>
      <c r="Q235" s="46"/>
      <c r="BG235" s="45"/>
      <c r="BI235" s="46"/>
      <c r="BQ235" s="46"/>
      <c r="BR235" s="47"/>
      <c r="CQ235" s="48"/>
    </row>
    <row r="236" spans="8:95" s="44" customFormat="1">
      <c r="H236" s="70"/>
      <c r="Q236" s="46"/>
      <c r="BG236" s="45"/>
      <c r="BI236" s="46"/>
      <c r="BQ236" s="46"/>
      <c r="BR236" s="47"/>
      <c r="CQ236" s="48"/>
    </row>
    <row r="237" spans="8:95" s="44" customFormat="1">
      <c r="H237" s="70"/>
      <c r="Q237" s="46"/>
      <c r="BG237" s="45"/>
      <c r="BI237" s="46"/>
      <c r="BQ237" s="46"/>
      <c r="BR237" s="47"/>
      <c r="CQ237" s="48"/>
    </row>
    <row r="238" spans="8:95" s="44" customFormat="1">
      <c r="H238" s="70"/>
      <c r="Q238" s="46"/>
      <c r="BG238" s="45"/>
      <c r="BI238" s="46"/>
      <c r="BQ238" s="46"/>
      <c r="BR238" s="47"/>
      <c r="CQ238" s="48"/>
    </row>
    <row r="239" spans="8:95" s="44" customFormat="1">
      <c r="H239" s="70"/>
      <c r="Q239" s="46"/>
      <c r="BG239" s="45"/>
      <c r="BI239" s="46"/>
      <c r="BQ239" s="46"/>
      <c r="BR239" s="47"/>
      <c r="CQ239" s="48"/>
    </row>
    <row r="240" spans="8:95" s="44" customFormat="1">
      <c r="H240" s="70"/>
      <c r="Q240" s="46"/>
      <c r="BG240" s="45"/>
      <c r="BI240" s="46"/>
      <c r="BQ240" s="46"/>
      <c r="BR240" s="47"/>
      <c r="CQ240" s="48"/>
    </row>
    <row r="241" spans="8:95" s="44" customFormat="1">
      <c r="H241" s="70"/>
      <c r="Q241" s="46"/>
      <c r="BG241" s="45"/>
      <c r="BI241" s="46"/>
      <c r="BQ241" s="46"/>
      <c r="BR241" s="47"/>
      <c r="CQ241" s="48"/>
    </row>
    <row r="242" spans="8:95" s="44" customFormat="1">
      <c r="H242" s="70"/>
      <c r="Q242" s="46"/>
      <c r="BG242" s="45"/>
      <c r="BI242" s="46"/>
      <c r="BQ242" s="46"/>
      <c r="BR242" s="47"/>
      <c r="CQ242" s="48"/>
    </row>
    <row r="243" spans="8:95" s="44" customFormat="1">
      <c r="H243" s="70"/>
      <c r="Q243" s="46"/>
      <c r="BG243" s="45"/>
      <c r="BI243" s="46"/>
      <c r="BQ243" s="46"/>
      <c r="BR243" s="47"/>
      <c r="CQ243" s="48"/>
    </row>
    <row r="244" spans="8:95" s="44" customFormat="1">
      <c r="H244" s="70"/>
      <c r="Q244" s="46"/>
      <c r="BG244" s="45"/>
      <c r="BI244" s="46"/>
      <c r="BQ244" s="46"/>
      <c r="BR244" s="47"/>
      <c r="CQ244" s="48"/>
    </row>
    <row r="245" spans="8:95" s="44" customFormat="1">
      <c r="H245" s="70"/>
      <c r="Q245" s="46"/>
      <c r="BG245" s="45"/>
      <c r="BI245" s="46"/>
      <c r="BQ245" s="46"/>
      <c r="BR245" s="47"/>
      <c r="CQ245" s="48"/>
    </row>
    <row r="246" spans="8:95" s="44" customFormat="1">
      <c r="H246" s="70"/>
      <c r="Q246" s="46"/>
      <c r="BG246" s="45"/>
      <c r="BI246" s="46"/>
      <c r="BQ246" s="46"/>
      <c r="BR246" s="47"/>
      <c r="CQ246" s="48"/>
    </row>
    <row r="247" spans="8:95" s="44" customFormat="1">
      <c r="H247" s="70"/>
      <c r="Q247" s="46"/>
      <c r="BG247" s="45"/>
      <c r="BI247" s="46"/>
      <c r="BQ247" s="46"/>
      <c r="BR247" s="47"/>
      <c r="CQ247" s="48"/>
    </row>
    <row r="248" spans="8:95" s="44" customFormat="1">
      <c r="H248" s="70"/>
      <c r="Q248" s="46"/>
      <c r="BG248" s="45"/>
      <c r="BI248" s="46"/>
      <c r="BQ248" s="46"/>
      <c r="BR248" s="47"/>
      <c r="CQ248" s="48"/>
    </row>
    <row r="249" spans="8:95" s="44" customFormat="1">
      <c r="H249" s="70"/>
      <c r="Q249" s="46"/>
      <c r="BG249" s="45"/>
      <c r="BI249" s="46"/>
      <c r="BQ249" s="46"/>
      <c r="BR249" s="47"/>
      <c r="CQ249" s="48"/>
    </row>
    <row r="250" spans="8:95" s="44" customFormat="1">
      <c r="H250" s="70"/>
      <c r="Q250" s="46"/>
      <c r="BG250" s="45"/>
      <c r="BI250" s="46"/>
      <c r="BQ250" s="46"/>
      <c r="BR250" s="47"/>
      <c r="CQ250" s="48"/>
    </row>
    <row r="251" spans="8:95" s="44" customFormat="1">
      <c r="H251" s="70"/>
      <c r="Q251" s="46"/>
      <c r="BG251" s="45"/>
      <c r="BI251" s="46"/>
      <c r="BQ251" s="46"/>
      <c r="BR251" s="47"/>
      <c r="CQ251" s="48"/>
    </row>
    <row r="252" spans="8:95" s="44" customFormat="1">
      <c r="H252" s="70"/>
      <c r="Q252" s="46"/>
      <c r="BG252" s="45"/>
      <c r="BI252" s="46"/>
      <c r="BQ252" s="46"/>
      <c r="BR252" s="47"/>
      <c r="CQ252" s="48"/>
    </row>
    <row r="253" spans="8:95" s="44" customFormat="1">
      <c r="H253" s="70"/>
      <c r="Q253" s="46"/>
      <c r="BG253" s="45"/>
      <c r="BI253" s="46"/>
      <c r="BQ253" s="46"/>
      <c r="BR253" s="47"/>
      <c r="CQ253" s="48"/>
    </row>
    <row r="254" spans="8:95" s="44" customFormat="1">
      <c r="H254" s="70"/>
      <c r="Q254" s="46"/>
      <c r="BG254" s="45"/>
      <c r="BI254" s="46"/>
      <c r="BQ254" s="46"/>
      <c r="BR254" s="47"/>
      <c r="CQ254" s="48"/>
    </row>
    <row r="255" spans="8:95" s="44" customFormat="1">
      <c r="H255" s="70"/>
      <c r="Q255" s="46"/>
      <c r="BG255" s="45"/>
      <c r="BI255" s="46"/>
      <c r="BQ255" s="46"/>
      <c r="BR255" s="47"/>
      <c r="CQ255" s="48"/>
    </row>
    <row r="256" spans="8:95" s="44" customFormat="1">
      <c r="H256" s="70"/>
      <c r="Q256" s="46"/>
      <c r="BG256" s="45"/>
      <c r="BI256" s="46"/>
      <c r="BQ256" s="46"/>
      <c r="BR256" s="47"/>
      <c r="CQ256" s="48"/>
    </row>
    <row r="257" spans="8:95" s="44" customFormat="1">
      <c r="H257" s="70"/>
      <c r="Q257" s="46"/>
      <c r="BG257" s="45"/>
      <c r="BI257" s="46"/>
      <c r="BQ257" s="46"/>
      <c r="BR257" s="47"/>
      <c r="CQ257" s="48"/>
    </row>
    <row r="258" spans="8:95" s="44" customFormat="1">
      <c r="H258" s="70"/>
      <c r="Q258" s="46"/>
      <c r="BG258" s="45"/>
      <c r="BI258" s="46"/>
      <c r="BQ258" s="46"/>
      <c r="BR258" s="47"/>
      <c r="CQ258" s="48"/>
    </row>
    <row r="259" spans="8:95" s="44" customFormat="1">
      <c r="H259" s="70"/>
      <c r="Q259" s="46"/>
      <c r="BG259" s="45"/>
      <c r="BI259" s="46"/>
      <c r="BQ259" s="46"/>
      <c r="BR259" s="47"/>
      <c r="CQ259" s="48"/>
    </row>
    <row r="260" spans="8:95" s="44" customFormat="1">
      <c r="H260" s="70"/>
      <c r="Q260" s="46"/>
      <c r="BG260" s="45"/>
      <c r="BI260" s="46"/>
      <c r="BQ260" s="46"/>
      <c r="BR260" s="47"/>
      <c r="CQ260" s="48"/>
    </row>
    <row r="261" spans="8:95" s="44" customFormat="1">
      <c r="H261" s="70"/>
      <c r="Q261" s="46"/>
      <c r="BG261" s="45"/>
      <c r="BI261" s="46"/>
      <c r="BQ261" s="46"/>
      <c r="BR261" s="47"/>
      <c r="CQ261" s="48"/>
    </row>
    <row r="262" spans="8:95" s="44" customFormat="1">
      <c r="H262" s="70"/>
      <c r="Q262" s="46"/>
      <c r="BG262" s="45"/>
      <c r="BI262" s="46"/>
      <c r="BQ262" s="46"/>
      <c r="BR262" s="47"/>
      <c r="CQ262" s="48"/>
    </row>
    <row r="263" spans="8:95" s="44" customFormat="1">
      <c r="H263" s="70"/>
      <c r="Q263" s="46"/>
      <c r="BG263" s="45"/>
      <c r="BI263" s="46"/>
      <c r="BQ263" s="46"/>
      <c r="BR263" s="47"/>
      <c r="CQ263" s="48"/>
    </row>
    <row r="264" spans="8:95" s="44" customFormat="1">
      <c r="H264" s="70"/>
      <c r="Q264" s="46"/>
      <c r="BG264" s="45"/>
      <c r="BI264" s="46"/>
      <c r="BQ264" s="46"/>
      <c r="BR264" s="47"/>
      <c r="CQ264" s="48"/>
    </row>
    <row r="265" spans="8:95" s="44" customFormat="1">
      <c r="H265" s="70"/>
      <c r="Q265" s="46"/>
      <c r="BG265" s="45"/>
      <c r="BI265" s="46"/>
      <c r="BQ265" s="46"/>
      <c r="BR265" s="47"/>
      <c r="CQ265" s="48"/>
    </row>
    <row r="266" spans="8:95" s="44" customFormat="1">
      <c r="H266" s="70"/>
      <c r="Q266" s="46"/>
      <c r="BG266" s="45"/>
      <c r="BI266" s="46"/>
      <c r="BQ266" s="46"/>
      <c r="BR266" s="47"/>
      <c r="CQ266" s="48"/>
    </row>
    <row r="267" spans="8:95" s="44" customFormat="1">
      <c r="H267" s="70"/>
      <c r="Q267" s="46"/>
      <c r="BG267" s="45"/>
      <c r="BI267" s="46"/>
      <c r="BQ267" s="46"/>
      <c r="BR267" s="47"/>
      <c r="CQ267" s="48"/>
    </row>
    <row r="268" spans="8:95" s="44" customFormat="1">
      <c r="H268" s="70"/>
      <c r="Q268" s="46"/>
      <c r="BG268" s="45"/>
      <c r="BI268" s="46"/>
      <c r="BQ268" s="46"/>
      <c r="BR268" s="47"/>
      <c r="CQ268" s="48"/>
    </row>
    <row r="269" spans="8:95" s="44" customFormat="1">
      <c r="H269" s="70"/>
      <c r="Q269" s="46"/>
      <c r="BG269" s="45"/>
      <c r="BI269" s="46"/>
      <c r="BQ269" s="46"/>
      <c r="BR269" s="47"/>
      <c r="CQ269" s="48"/>
    </row>
    <row r="270" spans="8:95" s="44" customFormat="1">
      <c r="H270" s="70"/>
      <c r="Q270" s="46"/>
      <c r="BG270" s="45"/>
      <c r="BI270" s="46"/>
      <c r="BQ270" s="46"/>
      <c r="BR270" s="47"/>
      <c r="CQ270" s="48"/>
    </row>
    <row r="271" spans="8:95" s="44" customFormat="1">
      <c r="H271" s="70"/>
      <c r="Q271" s="46"/>
      <c r="BG271" s="45"/>
      <c r="BI271" s="46"/>
      <c r="BQ271" s="46"/>
      <c r="BR271" s="47"/>
      <c r="CQ271" s="48"/>
    </row>
    <row r="272" spans="8:95" s="44" customFormat="1">
      <c r="H272" s="70"/>
      <c r="Q272" s="46"/>
      <c r="BG272" s="45"/>
      <c r="BI272" s="46"/>
      <c r="BQ272" s="46"/>
      <c r="BR272" s="47"/>
      <c r="CQ272" s="48"/>
    </row>
    <row r="273" spans="8:95" s="44" customFormat="1">
      <c r="H273" s="70"/>
      <c r="Q273" s="46"/>
      <c r="BG273" s="45"/>
      <c r="BI273" s="46"/>
      <c r="BQ273" s="46"/>
      <c r="BR273" s="47"/>
      <c r="CQ273" s="48"/>
    </row>
    <row r="274" spans="8:95" s="44" customFormat="1">
      <c r="H274" s="70"/>
      <c r="Q274" s="46"/>
      <c r="BG274" s="45"/>
      <c r="BI274" s="46"/>
      <c r="BQ274" s="46"/>
      <c r="BR274" s="47"/>
      <c r="CQ274" s="48"/>
    </row>
    <row r="275" spans="8:95" s="44" customFormat="1">
      <c r="H275" s="70"/>
      <c r="Q275" s="46"/>
      <c r="BG275" s="45"/>
      <c r="BI275" s="46"/>
      <c r="BQ275" s="46"/>
      <c r="BR275" s="47"/>
      <c r="CQ275" s="48"/>
    </row>
    <row r="276" spans="8:95" s="44" customFormat="1">
      <c r="H276" s="70"/>
      <c r="Q276" s="46"/>
      <c r="BG276" s="45"/>
      <c r="BI276" s="46"/>
      <c r="BQ276" s="46"/>
      <c r="BR276" s="47"/>
      <c r="CQ276" s="48"/>
    </row>
    <row r="277" spans="8:95" s="44" customFormat="1">
      <c r="H277" s="70"/>
      <c r="Q277" s="46"/>
      <c r="BG277" s="45"/>
      <c r="BI277" s="46"/>
      <c r="BQ277" s="46"/>
      <c r="BR277" s="47"/>
      <c r="CQ277" s="48"/>
    </row>
    <row r="278" spans="8:95" s="44" customFormat="1">
      <c r="H278" s="70"/>
      <c r="Q278" s="46"/>
      <c r="BG278" s="45"/>
      <c r="BI278" s="46"/>
      <c r="BQ278" s="46"/>
      <c r="BR278" s="47"/>
      <c r="CQ278" s="48"/>
    </row>
    <row r="279" spans="8:95" s="44" customFormat="1">
      <c r="H279" s="70"/>
      <c r="Q279" s="46"/>
      <c r="BG279" s="45"/>
      <c r="BI279" s="46"/>
      <c r="BQ279" s="46"/>
      <c r="BR279" s="47"/>
      <c r="CQ279" s="48"/>
    </row>
    <row r="280" spans="8:95" s="44" customFormat="1">
      <c r="H280" s="70"/>
      <c r="Q280" s="46"/>
      <c r="BG280" s="45"/>
      <c r="BI280" s="46"/>
      <c r="BQ280" s="46"/>
      <c r="BR280" s="47"/>
      <c r="CQ280" s="48"/>
    </row>
    <row r="281" spans="8:95" s="44" customFormat="1">
      <c r="H281" s="70"/>
      <c r="Q281" s="46"/>
      <c r="BG281" s="45"/>
      <c r="BI281" s="46"/>
      <c r="BQ281" s="46"/>
      <c r="BR281" s="47"/>
      <c r="CQ281" s="48"/>
    </row>
    <row r="282" spans="8:95" s="44" customFormat="1">
      <c r="H282" s="70"/>
      <c r="Q282" s="46"/>
      <c r="BG282" s="45"/>
      <c r="BI282" s="46"/>
      <c r="BQ282" s="46"/>
      <c r="BR282" s="47"/>
      <c r="CQ282" s="48"/>
    </row>
    <row r="283" spans="8:95" s="44" customFormat="1">
      <c r="H283" s="70"/>
      <c r="Q283" s="46"/>
      <c r="BG283" s="45"/>
      <c r="BI283" s="46"/>
      <c r="BQ283" s="46"/>
      <c r="BR283" s="47"/>
      <c r="CQ283" s="48"/>
    </row>
    <row r="284" spans="8:95" s="44" customFormat="1">
      <c r="H284" s="70"/>
      <c r="Q284" s="46"/>
      <c r="BG284" s="45"/>
      <c r="BI284" s="46"/>
      <c r="BQ284" s="46"/>
      <c r="BR284" s="47"/>
      <c r="CQ284" s="48"/>
    </row>
    <row r="285" spans="8:95" s="44" customFormat="1">
      <c r="H285" s="70"/>
      <c r="Q285" s="46"/>
      <c r="BG285" s="45"/>
      <c r="BI285" s="46"/>
      <c r="BQ285" s="46"/>
      <c r="BR285" s="47"/>
      <c r="CQ285" s="48"/>
    </row>
    <row r="286" spans="8:95" s="44" customFormat="1">
      <c r="H286" s="70"/>
      <c r="Q286" s="46"/>
      <c r="BG286" s="45"/>
      <c r="BI286" s="46"/>
      <c r="BQ286" s="46"/>
      <c r="BR286" s="47"/>
      <c r="CQ286" s="48"/>
    </row>
    <row r="287" spans="8:95" s="44" customFormat="1">
      <c r="H287" s="70"/>
      <c r="Q287" s="46"/>
      <c r="BG287" s="45"/>
      <c r="BI287" s="46"/>
      <c r="BQ287" s="46"/>
      <c r="BR287" s="47"/>
      <c r="CQ287" s="48"/>
    </row>
    <row r="288" spans="8:95" s="44" customFormat="1">
      <c r="H288" s="70"/>
      <c r="Q288" s="46"/>
      <c r="BG288" s="45"/>
      <c r="BI288" s="46"/>
      <c r="BQ288" s="46"/>
      <c r="BR288" s="47"/>
      <c r="CQ288" s="48"/>
    </row>
    <row r="289" spans="8:95" s="44" customFormat="1">
      <c r="H289" s="70"/>
      <c r="Q289" s="46"/>
      <c r="BG289" s="45"/>
      <c r="BI289" s="46"/>
      <c r="BQ289" s="46"/>
      <c r="BR289" s="47"/>
      <c r="CQ289" s="48"/>
    </row>
    <row r="290" spans="8:95" s="44" customFormat="1">
      <c r="H290" s="70"/>
      <c r="Q290" s="46"/>
      <c r="BG290" s="45"/>
      <c r="BI290" s="46"/>
      <c r="BQ290" s="46"/>
      <c r="BR290" s="47"/>
      <c r="CQ290" s="48"/>
    </row>
    <row r="291" spans="8:95" s="44" customFormat="1">
      <c r="H291" s="70"/>
      <c r="Q291" s="46"/>
      <c r="BG291" s="45"/>
      <c r="BI291" s="46"/>
      <c r="BQ291" s="46"/>
      <c r="BR291" s="47"/>
      <c r="CQ291" s="48"/>
    </row>
    <row r="292" spans="8:95" s="44" customFormat="1">
      <c r="H292" s="70"/>
      <c r="Q292" s="46"/>
      <c r="BG292" s="45"/>
      <c r="BI292" s="46"/>
      <c r="BQ292" s="46"/>
      <c r="BR292" s="47"/>
      <c r="CQ292" s="48"/>
    </row>
    <row r="293" spans="8:95" s="44" customFormat="1">
      <c r="H293" s="70"/>
      <c r="Q293" s="46"/>
      <c r="BG293" s="45"/>
      <c r="BI293" s="46"/>
      <c r="BQ293" s="46"/>
      <c r="BR293" s="47"/>
      <c r="CQ293" s="48"/>
    </row>
    <row r="294" spans="8:95" s="44" customFormat="1">
      <c r="H294" s="70"/>
      <c r="Q294" s="46"/>
      <c r="BG294" s="45"/>
      <c r="BI294" s="46"/>
      <c r="BQ294" s="46"/>
      <c r="BR294" s="47"/>
      <c r="CQ294" s="48"/>
    </row>
    <row r="295" spans="8:95" s="44" customFormat="1">
      <c r="H295" s="70"/>
      <c r="Q295" s="46"/>
      <c r="BG295" s="45"/>
      <c r="BI295" s="46"/>
      <c r="BQ295" s="46"/>
      <c r="BR295" s="47"/>
      <c r="CQ295" s="48"/>
    </row>
    <row r="296" spans="8:95" s="44" customFormat="1">
      <c r="H296" s="70"/>
      <c r="Q296" s="46"/>
      <c r="BG296" s="45"/>
      <c r="BI296" s="46"/>
      <c r="BQ296" s="46"/>
      <c r="BR296" s="47"/>
      <c r="CQ296" s="48"/>
    </row>
    <row r="297" spans="8:95" s="44" customFormat="1">
      <c r="H297" s="70"/>
      <c r="Q297" s="46"/>
      <c r="BG297" s="45"/>
      <c r="BI297" s="46"/>
      <c r="BQ297" s="46"/>
      <c r="BR297" s="47"/>
      <c r="CQ297" s="48"/>
    </row>
    <row r="298" spans="8:95" s="44" customFormat="1">
      <c r="H298" s="70"/>
      <c r="Q298" s="46"/>
      <c r="BG298" s="45"/>
      <c r="BI298" s="46"/>
      <c r="BQ298" s="46"/>
      <c r="BR298" s="47"/>
      <c r="CQ298" s="48"/>
    </row>
    <row r="299" spans="8:95" s="44" customFormat="1">
      <c r="H299" s="70"/>
      <c r="Q299" s="46"/>
      <c r="BG299" s="45"/>
      <c r="BI299" s="46"/>
      <c r="BQ299" s="46"/>
      <c r="BR299" s="47"/>
      <c r="CQ299" s="48"/>
    </row>
    <row r="300" spans="8:95" s="44" customFormat="1">
      <c r="H300" s="70"/>
      <c r="Q300" s="46"/>
      <c r="BG300" s="45"/>
      <c r="BI300" s="46"/>
      <c r="BQ300" s="46"/>
      <c r="BR300" s="47"/>
      <c r="CQ300" s="48"/>
    </row>
    <row r="301" spans="8:95" s="44" customFormat="1">
      <c r="H301" s="70"/>
      <c r="Q301" s="46"/>
      <c r="BG301" s="45"/>
      <c r="BI301" s="46"/>
      <c r="BQ301" s="46"/>
      <c r="BR301" s="47"/>
      <c r="CQ301" s="48"/>
    </row>
    <row r="302" spans="8:95" s="44" customFormat="1">
      <c r="H302" s="70"/>
      <c r="Q302" s="46"/>
      <c r="BG302" s="45"/>
      <c r="BI302" s="46"/>
      <c r="BQ302" s="46"/>
      <c r="BR302" s="47"/>
      <c r="CQ302" s="48"/>
    </row>
    <row r="303" spans="8:95" s="44" customFormat="1">
      <c r="H303" s="70"/>
      <c r="Q303" s="46"/>
      <c r="BG303" s="45"/>
      <c r="BI303" s="46"/>
      <c r="BQ303" s="46"/>
      <c r="BR303" s="47"/>
      <c r="CQ303" s="48"/>
    </row>
    <row r="304" spans="8:95" s="44" customFormat="1">
      <c r="H304" s="70"/>
      <c r="Q304" s="46"/>
      <c r="BG304" s="45"/>
      <c r="BI304" s="46"/>
      <c r="BQ304" s="46"/>
      <c r="BR304" s="47"/>
      <c r="CQ304" s="48"/>
    </row>
    <row r="305" spans="8:95" s="44" customFormat="1">
      <c r="H305" s="70"/>
      <c r="Q305" s="46"/>
      <c r="BG305" s="45"/>
      <c r="BI305" s="46"/>
      <c r="BQ305" s="46"/>
      <c r="BR305" s="47"/>
      <c r="CQ305" s="48"/>
    </row>
    <row r="306" spans="8:95" s="44" customFormat="1">
      <c r="H306" s="70"/>
      <c r="Q306" s="46"/>
      <c r="BG306" s="45"/>
      <c r="BI306" s="46"/>
      <c r="BQ306" s="46"/>
      <c r="BR306" s="47"/>
      <c r="CQ306" s="48"/>
    </row>
    <row r="307" spans="8:95" s="44" customFormat="1">
      <c r="H307" s="70"/>
      <c r="Q307" s="46"/>
      <c r="BG307" s="45"/>
      <c r="BI307" s="46"/>
      <c r="BQ307" s="46"/>
      <c r="BR307" s="47"/>
      <c r="CQ307" s="48"/>
    </row>
    <row r="308" spans="8:95" s="44" customFormat="1">
      <c r="H308" s="70"/>
      <c r="Q308" s="46"/>
      <c r="BG308" s="45"/>
      <c r="BI308" s="46"/>
      <c r="BQ308" s="46"/>
      <c r="BR308" s="47"/>
      <c r="CQ308" s="48"/>
    </row>
    <row r="309" spans="8:95" s="44" customFormat="1">
      <c r="H309" s="70"/>
      <c r="Q309" s="46"/>
      <c r="BG309" s="45"/>
      <c r="BI309" s="46"/>
      <c r="BQ309" s="46"/>
      <c r="BR309" s="47"/>
      <c r="CQ309" s="48"/>
    </row>
    <row r="310" spans="8:95" s="44" customFormat="1">
      <c r="H310" s="70"/>
      <c r="Q310" s="46"/>
      <c r="BG310" s="45"/>
      <c r="BI310" s="46"/>
      <c r="BQ310" s="46"/>
      <c r="BR310" s="47"/>
      <c r="CQ310" s="48"/>
    </row>
    <row r="311" spans="8:95" s="44" customFormat="1">
      <c r="H311" s="70"/>
      <c r="Q311" s="46"/>
      <c r="BG311" s="45"/>
      <c r="BI311" s="46"/>
      <c r="BQ311" s="46"/>
      <c r="BR311" s="47"/>
      <c r="CQ311" s="48"/>
    </row>
    <row r="312" spans="8:95" s="44" customFormat="1">
      <c r="H312" s="70"/>
      <c r="Q312" s="46"/>
      <c r="BG312" s="45"/>
      <c r="BI312" s="46"/>
      <c r="BQ312" s="46"/>
      <c r="BR312" s="47"/>
      <c r="CQ312" s="48"/>
    </row>
    <row r="313" spans="8:95" s="44" customFormat="1">
      <c r="H313" s="70"/>
      <c r="Q313" s="46"/>
      <c r="BG313" s="45"/>
      <c r="BI313" s="46"/>
      <c r="BQ313" s="46"/>
      <c r="BR313" s="47"/>
      <c r="CQ313" s="48"/>
    </row>
    <row r="314" spans="8:95" s="44" customFormat="1">
      <c r="H314" s="70"/>
      <c r="Q314" s="46"/>
      <c r="BG314" s="45"/>
      <c r="BI314" s="46"/>
      <c r="BQ314" s="46"/>
      <c r="BR314" s="47"/>
      <c r="CQ314" s="48"/>
    </row>
    <row r="315" spans="8:95" s="44" customFormat="1">
      <c r="H315" s="70"/>
      <c r="Q315" s="46"/>
      <c r="BG315" s="45"/>
      <c r="BI315" s="46"/>
      <c r="BQ315" s="46"/>
      <c r="BR315" s="47"/>
      <c r="CQ315" s="48"/>
    </row>
    <row r="316" spans="8:95" s="44" customFormat="1">
      <c r="H316" s="70"/>
      <c r="Q316" s="46"/>
      <c r="BG316" s="45"/>
      <c r="BI316" s="46"/>
      <c r="BQ316" s="46"/>
      <c r="BR316" s="47"/>
      <c r="CQ316" s="48"/>
    </row>
    <row r="317" spans="8:95" s="44" customFormat="1">
      <c r="H317" s="70"/>
      <c r="Q317" s="46"/>
      <c r="BG317" s="45"/>
      <c r="BI317" s="46"/>
      <c r="BQ317" s="46"/>
      <c r="BR317" s="47"/>
      <c r="CQ317" s="48"/>
    </row>
    <row r="318" spans="8:95" s="44" customFormat="1">
      <c r="H318" s="70"/>
      <c r="Q318" s="46"/>
      <c r="BG318" s="45"/>
      <c r="BI318" s="46"/>
      <c r="BQ318" s="46"/>
      <c r="BR318" s="47"/>
      <c r="CQ318" s="48"/>
    </row>
    <row r="319" spans="8:95" s="44" customFormat="1">
      <c r="H319" s="70"/>
      <c r="Q319" s="46"/>
      <c r="BG319" s="45"/>
      <c r="BI319" s="46"/>
      <c r="BQ319" s="46"/>
      <c r="BR319" s="47"/>
      <c r="CQ319" s="48"/>
    </row>
    <row r="320" spans="8:95" s="44" customFormat="1">
      <c r="H320" s="70"/>
      <c r="Q320" s="46"/>
      <c r="BG320" s="45"/>
      <c r="BI320" s="46"/>
      <c r="BQ320" s="46"/>
      <c r="BR320" s="47"/>
      <c r="CQ320" s="48"/>
    </row>
    <row r="321" spans="8:95" s="44" customFormat="1">
      <c r="H321" s="70"/>
      <c r="Q321" s="46"/>
      <c r="BG321" s="45"/>
      <c r="BI321" s="46"/>
      <c r="BQ321" s="46"/>
      <c r="BR321" s="47"/>
      <c r="CQ321" s="48"/>
    </row>
    <row r="322" spans="8:95" s="44" customFormat="1">
      <c r="H322" s="70"/>
      <c r="Q322" s="46"/>
      <c r="BG322" s="45"/>
      <c r="BI322" s="46"/>
      <c r="BQ322" s="46"/>
      <c r="BR322" s="47"/>
      <c r="CQ322" s="48"/>
    </row>
    <row r="323" spans="8:95" s="44" customFormat="1">
      <c r="H323" s="70"/>
      <c r="Q323" s="46"/>
      <c r="BG323" s="45"/>
      <c r="BI323" s="46"/>
      <c r="BQ323" s="46"/>
      <c r="BR323" s="47"/>
      <c r="CQ323" s="48"/>
    </row>
    <row r="324" spans="8:95" s="44" customFormat="1">
      <c r="H324" s="70"/>
      <c r="Q324" s="46"/>
      <c r="BG324" s="45"/>
      <c r="BI324" s="46"/>
      <c r="BQ324" s="46"/>
      <c r="BR324" s="47"/>
      <c r="CQ324" s="48"/>
    </row>
    <row r="325" spans="8:95" s="44" customFormat="1">
      <c r="H325" s="70"/>
      <c r="Q325" s="46"/>
      <c r="BG325" s="45"/>
      <c r="BI325" s="46"/>
      <c r="BQ325" s="46"/>
      <c r="BR325" s="47"/>
      <c r="CQ325" s="48"/>
    </row>
    <row r="326" spans="8:95" s="44" customFormat="1">
      <c r="H326" s="70"/>
      <c r="Q326" s="46"/>
      <c r="BG326" s="45"/>
      <c r="BI326" s="46"/>
      <c r="BQ326" s="46"/>
      <c r="BR326" s="47"/>
      <c r="CQ326" s="48"/>
    </row>
    <row r="327" spans="8:95" s="44" customFormat="1">
      <c r="H327" s="70"/>
      <c r="Q327" s="46"/>
      <c r="BG327" s="45"/>
      <c r="BI327" s="46"/>
      <c r="BQ327" s="46"/>
      <c r="BR327" s="47"/>
      <c r="CQ327" s="48"/>
    </row>
    <row r="328" spans="8:95" s="44" customFormat="1">
      <c r="H328" s="70"/>
      <c r="Q328" s="46"/>
      <c r="BG328" s="45"/>
      <c r="BI328" s="46"/>
      <c r="BQ328" s="46"/>
      <c r="BR328" s="47"/>
      <c r="CQ328" s="48"/>
    </row>
    <row r="329" spans="8:95" s="44" customFormat="1">
      <c r="H329" s="70"/>
      <c r="Q329" s="46"/>
      <c r="BG329" s="45"/>
      <c r="BI329" s="46"/>
      <c r="BQ329" s="46"/>
      <c r="BR329" s="47"/>
      <c r="CQ329" s="48"/>
    </row>
    <row r="330" spans="8:95" s="44" customFormat="1">
      <c r="H330" s="70"/>
      <c r="Q330" s="46"/>
      <c r="BG330" s="45"/>
      <c r="BI330" s="46"/>
      <c r="BQ330" s="46"/>
      <c r="BR330" s="47"/>
      <c r="CQ330" s="48"/>
    </row>
    <row r="331" spans="8:95" s="44" customFormat="1">
      <c r="H331" s="70"/>
      <c r="Q331" s="46"/>
      <c r="BG331" s="45"/>
      <c r="BI331" s="46"/>
      <c r="BQ331" s="46"/>
      <c r="BR331" s="47"/>
      <c r="CQ331" s="48"/>
    </row>
    <row r="332" spans="8:95" s="44" customFormat="1">
      <c r="H332" s="70"/>
      <c r="Q332" s="46"/>
      <c r="BG332" s="45"/>
      <c r="BI332" s="46"/>
      <c r="BQ332" s="46"/>
      <c r="BR332" s="47"/>
      <c r="CQ332" s="48"/>
    </row>
    <row r="333" spans="8:95" s="44" customFormat="1">
      <c r="H333" s="70"/>
      <c r="Q333" s="46"/>
      <c r="BG333" s="45"/>
      <c r="BI333" s="46"/>
      <c r="BQ333" s="46"/>
      <c r="BR333" s="47"/>
      <c r="CQ333" s="48"/>
    </row>
    <row r="334" spans="8:95" s="44" customFormat="1">
      <c r="H334" s="70"/>
      <c r="Q334" s="46"/>
      <c r="BG334" s="45"/>
      <c r="BI334" s="46"/>
      <c r="BQ334" s="46"/>
      <c r="BR334" s="47"/>
      <c r="CQ334" s="48"/>
    </row>
    <row r="335" spans="8:95" s="44" customFormat="1">
      <c r="H335" s="70"/>
      <c r="Q335" s="46"/>
      <c r="BG335" s="45"/>
      <c r="BI335" s="46"/>
      <c r="BQ335" s="46"/>
      <c r="BR335" s="47"/>
      <c r="CQ335" s="48"/>
    </row>
    <row r="336" spans="8:95" s="44" customFormat="1">
      <c r="H336" s="70"/>
      <c r="Q336" s="46"/>
      <c r="BG336" s="45"/>
      <c r="BI336" s="46"/>
      <c r="BQ336" s="46"/>
      <c r="BR336" s="47"/>
      <c r="CQ336" s="48"/>
    </row>
    <row r="337" spans="8:95" s="44" customFormat="1">
      <c r="H337" s="70"/>
      <c r="Q337" s="46"/>
      <c r="BG337" s="45"/>
      <c r="BI337" s="46"/>
      <c r="BQ337" s="46"/>
      <c r="BR337" s="47"/>
      <c r="CQ337" s="48"/>
    </row>
    <row r="338" spans="8:95" s="44" customFormat="1">
      <c r="H338" s="70"/>
      <c r="Q338" s="46"/>
      <c r="BG338" s="45"/>
      <c r="BI338" s="46"/>
      <c r="BQ338" s="46"/>
      <c r="BR338" s="47"/>
      <c r="CQ338" s="48"/>
    </row>
    <row r="339" spans="8:95" s="44" customFormat="1">
      <c r="H339" s="70"/>
      <c r="Q339" s="46"/>
      <c r="BG339" s="45"/>
      <c r="BI339" s="46"/>
      <c r="BQ339" s="46"/>
      <c r="BR339" s="47"/>
      <c r="CQ339" s="48"/>
    </row>
    <row r="340" spans="8:95" s="44" customFormat="1">
      <c r="H340" s="70"/>
      <c r="Q340" s="46"/>
      <c r="BG340" s="45"/>
      <c r="BI340" s="46"/>
      <c r="BQ340" s="46"/>
      <c r="BR340" s="47"/>
      <c r="CQ340" s="48"/>
    </row>
    <row r="341" spans="8:95" s="44" customFormat="1">
      <c r="H341" s="70"/>
      <c r="Q341" s="46"/>
      <c r="BG341" s="45"/>
      <c r="BI341" s="46"/>
      <c r="BQ341" s="46"/>
      <c r="BR341" s="47"/>
      <c r="CQ341" s="48"/>
    </row>
    <row r="342" spans="8:95" s="44" customFormat="1">
      <c r="H342" s="70"/>
      <c r="Q342" s="46"/>
      <c r="BG342" s="45"/>
      <c r="BI342" s="46"/>
      <c r="BQ342" s="46"/>
      <c r="BR342" s="47"/>
      <c r="CQ342" s="48"/>
    </row>
    <row r="343" spans="8:95" s="44" customFormat="1">
      <c r="H343" s="70"/>
      <c r="Q343" s="46"/>
      <c r="BG343" s="45"/>
      <c r="BI343" s="46"/>
      <c r="BQ343" s="46"/>
      <c r="BR343" s="47"/>
      <c r="CQ343" s="48"/>
    </row>
    <row r="344" spans="8:95" s="44" customFormat="1">
      <c r="H344" s="70"/>
      <c r="Q344" s="46"/>
      <c r="BG344" s="45"/>
      <c r="BI344" s="46"/>
      <c r="BQ344" s="46"/>
      <c r="BR344" s="47"/>
      <c r="CQ344" s="48"/>
    </row>
    <row r="345" spans="8:95" s="44" customFormat="1">
      <c r="H345" s="70"/>
      <c r="Q345" s="46"/>
      <c r="BG345" s="45"/>
      <c r="BI345" s="46"/>
      <c r="BQ345" s="46"/>
      <c r="BR345" s="47"/>
      <c r="CQ345" s="48"/>
    </row>
    <row r="346" spans="8:95" s="44" customFormat="1">
      <c r="H346" s="70"/>
      <c r="Q346" s="46"/>
      <c r="BG346" s="45"/>
      <c r="BI346" s="46"/>
      <c r="BQ346" s="46"/>
      <c r="BR346" s="47"/>
      <c r="CQ346" s="48"/>
    </row>
    <row r="347" spans="8:95" s="44" customFormat="1">
      <c r="H347" s="70"/>
      <c r="Q347" s="46"/>
      <c r="BG347" s="45"/>
      <c r="BI347" s="46"/>
      <c r="BQ347" s="46"/>
      <c r="BR347" s="47"/>
      <c r="CQ347" s="48"/>
    </row>
    <row r="348" spans="8:95" s="44" customFormat="1">
      <c r="H348" s="70"/>
      <c r="Q348" s="46"/>
      <c r="BG348" s="45"/>
      <c r="BI348" s="46"/>
      <c r="BQ348" s="46"/>
      <c r="BR348" s="47"/>
      <c r="CQ348" s="48"/>
    </row>
    <row r="349" spans="8:95" s="44" customFormat="1">
      <c r="H349" s="70"/>
      <c r="Q349" s="46"/>
      <c r="BG349" s="45"/>
      <c r="BI349" s="46"/>
      <c r="BQ349" s="46"/>
      <c r="BR349" s="47"/>
      <c r="CQ349" s="48"/>
    </row>
    <row r="350" spans="8:95" s="44" customFormat="1">
      <c r="H350" s="70"/>
      <c r="Q350" s="46"/>
      <c r="BG350" s="45"/>
      <c r="BI350" s="46"/>
      <c r="BQ350" s="46"/>
      <c r="BR350" s="47"/>
      <c r="CQ350" s="48"/>
    </row>
    <row r="351" spans="8:95" s="44" customFormat="1">
      <c r="H351" s="70"/>
      <c r="Q351" s="46"/>
      <c r="BG351" s="45"/>
      <c r="BI351" s="46"/>
      <c r="BQ351" s="46"/>
      <c r="BR351" s="47"/>
      <c r="CQ351" s="48"/>
    </row>
    <row r="352" spans="8:95" s="44" customFormat="1">
      <c r="H352" s="70"/>
      <c r="Q352" s="46"/>
      <c r="BG352" s="45"/>
      <c r="BI352" s="46"/>
      <c r="BQ352" s="46"/>
      <c r="BR352" s="47"/>
      <c r="CQ352" s="48"/>
    </row>
    <row r="353" spans="8:95" s="44" customFormat="1">
      <c r="H353" s="70"/>
      <c r="Q353" s="46"/>
      <c r="BG353" s="45"/>
      <c r="BI353" s="46"/>
      <c r="BQ353" s="46"/>
      <c r="BR353" s="47"/>
      <c r="CQ353" s="48"/>
    </row>
    <row r="354" spans="8:95" s="44" customFormat="1">
      <c r="H354" s="70"/>
      <c r="Q354" s="46"/>
      <c r="BG354" s="45"/>
      <c r="BI354" s="46"/>
      <c r="BQ354" s="46"/>
      <c r="BR354" s="47"/>
      <c r="CQ354" s="48"/>
    </row>
    <row r="355" spans="8:95" s="44" customFormat="1">
      <c r="H355" s="70"/>
      <c r="Q355" s="46"/>
      <c r="BG355" s="45"/>
      <c r="BI355" s="46"/>
      <c r="BQ355" s="46"/>
      <c r="BR355" s="47"/>
      <c r="CQ355" s="48"/>
    </row>
    <row r="356" spans="8:95" s="44" customFormat="1">
      <c r="H356" s="70"/>
      <c r="Q356" s="46"/>
      <c r="BG356" s="45"/>
      <c r="BI356" s="46"/>
      <c r="BQ356" s="46"/>
      <c r="BR356" s="47"/>
      <c r="CQ356" s="48"/>
    </row>
    <row r="357" spans="8:95" s="44" customFormat="1">
      <c r="H357" s="70"/>
      <c r="Q357" s="46"/>
      <c r="BG357" s="45"/>
      <c r="BI357" s="46"/>
      <c r="BQ357" s="46"/>
      <c r="BR357" s="47"/>
      <c r="CQ357" s="48"/>
    </row>
    <row r="358" spans="8:95" s="44" customFormat="1">
      <c r="H358" s="70"/>
      <c r="Q358" s="46"/>
      <c r="BG358" s="45"/>
      <c r="BI358" s="46"/>
      <c r="BQ358" s="46"/>
      <c r="BR358" s="47"/>
      <c r="CQ358" s="48"/>
    </row>
    <row r="359" spans="8:95" s="44" customFormat="1">
      <c r="H359" s="70"/>
      <c r="Q359" s="46"/>
      <c r="BG359" s="45"/>
      <c r="BI359" s="46"/>
      <c r="BQ359" s="46"/>
      <c r="BR359" s="47"/>
      <c r="CQ359" s="48"/>
    </row>
    <row r="360" spans="8:95" s="44" customFormat="1">
      <c r="H360" s="70"/>
      <c r="Q360" s="46"/>
      <c r="BG360" s="45"/>
      <c r="BI360" s="46"/>
      <c r="BQ360" s="46"/>
      <c r="BR360" s="47"/>
      <c r="CQ360" s="48"/>
    </row>
    <row r="361" spans="8:95" s="44" customFormat="1">
      <c r="H361" s="70"/>
      <c r="Q361" s="46"/>
      <c r="BG361" s="45"/>
      <c r="BI361" s="46"/>
      <c r="BQ361" s="46"/>
      <c r="BR361" s="47"/>
      <c r="CQ361" s="48"/>
    </row>
    <row r="362" spans="8:95" s="44" customFormat="1">
      <c r="H362" s="70"/>
      <c r="Q362" s="46"/>
      <c r="BG362" s="45"/>
      <c r="BI362" s="46"/>
      <c r="BQ362" s="46"/>
      <c r="BR362" s="47"/>
      <c r="CQ362" s="48"/>
    </row>
    <row r="363" spans="8:95" s="44" customFormat="1">
      <c r="H363" s="70"/>
      <c r="Q363" s="46"/>
      <c r="BG363" s="45"/>
      <c r="BI363" s="46"/>
      <c r="BQ363" s="46"/>
      <c r="BR363" s="47"/>
      <c r="CQ363" s="48"/>
    </row>
    <row r="364" spans="8:95" s="44" customFormat="1">
      <c r="H364" s="70"/>
      <c r="Q364" s="46"/>
      <c r="BG364" s="45"/>
      <c r="BI364" s="46"/>
      <c r="BQ364" s="46"/>
      <c r="BR364" s="47"/>
      <c r="CQ364" s="48"/>
    </row>
    <row r="365" spans="8:95" s="44" customFormat="1">
      <c r="H365" s="70"/>
      <c r="Q365" s="46"/>
      <c r="BG365" s="45"/>
      <c r="BI365" s="46"/>
      <c r="BQ365" s="46"/>
      <c r="BR365" s="47"/>
      <c r="CQ365" s="48"/>
    </row>
    <row r="366" spans="8:95" s="44" customFormat="1">
      <c r="H366" s="70"/>
      <c r="Q366" s="46"/>
      <c r="BG366" s="45"/>
      <c r="BI366" s="46"/>
      <c r="BQ366" s="46"/>
      <c r="BR366" s="47"/>
      <c r="CQ366" s="48"/>
    </row>
    <row r="367" spans="8:95" s="44" customFormat="1">
      <c r="H367" s="70"/>
      <c r="Q367" s="46"/>
      <c r="BG367" s="45"/>
      <c r="BI367" s="46"/>
      <c r="BQ367" s="46"/>
      <c r="BR367" s="47"/>
      <c r="CQ367" s="48"/>
    </row>
    <row r="368" spans="8:95" s="44" customFormat="1">
      <c r="H368" s="70"/>
      <c r="Q368" s="46"/>
      <c r="BG368" s="45"/>
      <c r="BI368" s="46"/>
      <c r="BQ368" s="46"/>
      <c r="BR368" s="47"/>
      <c r="CQ368" s="48"/>
    </row>
    <row r="369" spans="8:95" s="44" customFormat="1">
      <c r="H369" s="70"/>
      <c r="Q369" s="46"/>
      <c r="BG369" s="45"/>
      <c r="BI369" s="46"/>
      <c r="BQ369" s="46"/>
      <c r="BR369" s="47"/>
      <c r="CQ369" s="48"/>
    </row>
    <row r="370" spans="8:95" s="44" customFormat="1">
      <c r="H370" s="70"/>
      <c r="Q370" s="46"/>
      <c r="BG370" s="45"/>
      <c r="BI370" s="46"/>
      <c r="BQ370" s="46"/>
      <c r="BR370" s="47"/>
      <c r="CQ370" s="48"/>
    </row>
    <row r="371" spans="8:95" s="44" customFormat="1">
      <c r="H371" s="70"/>
      <c r="Q371" s="46"/>
      <c r="BG371" s="45"/>
      <c r="BI371" s="46"/>
      <c r="BQ371" s="46"/>
      <c r="BR371" s="47"/>
      <c r="CQ371" s="48"/>
    </row>
    <row r="372" spans="8:95" s="44" customFormat="1">
      <c r="H372" s="70"/>
      <c r="Q372" s="46"/>
      <c r="BG372" s="45"/>
      <c r="BI372" s="46"/>
      <c r="BQ372" s="46"/>
      <c r="BR372" s="47"/>
      <c r="CQ372" s="48"/>
    </row>
    <row r="373" spans="8:95" s="44" customFormat="1">
      <c r="H373" s="70"/>
      <c r="Q373" s="46"/>
      <c r="BG373" s="45"/>
      <c r="BI373" s="46"/>
      <c r="BQ373" s="46"/>
      <c r="BR373" s="47"/>
      <c r="CQ373" s="48"/>
    </row>
    <row r="374" spans="8:95" s="44" customFormat="1">
      <c r="H374" s="70"/>
      <c r="Q374" s="46"/>
      <c r="BG374" s="45"/>
      <c r="BI374" s="46"/>
      <c r="BQ374" s="46"/>
      <c r="BR374" s="47"/>
      <c r="CQ374" s="48"/>
    </row>
    <row r="375" spans="8:95" s="44" customFormat="1">
      <c r="H375" s="70"/>
      <c r="Q375" s="46"/>
      <c r="BG375" s="45"/>
      <c r="BI375" s="46"/>
      <c r="BQ375" s="46"/>
      <c r="BR375" s="47"/>
      <c r="CQ375" s="48"/>
    </row>
    <row r="376" spans="8:95" s="44" customFormat="1">
      <c r="H376" s="70"/>
      <c r="Q376" s="46"/>
      <c r="BG376" s="45"/>
      <c r="BI376" s="46"/>
      <c r="BQ376" s="46"/>
      <c r="BR376" s="47"/>
      <c r="CQ376" s="48"/>
    </row>
    <row r="377" spans="8:95" s="44" customFormat="1">
      <c r="H377" s="70"/>
      <c r="Q377" s="46"/>
      <c r="BG377" s="45"/>
      <c r="BI377" s="46"/>
      <c r="BQ377" s="46"/>
      <c r="BR377" s="47"/>
      <c r="CQ377" s="48"/>
    </row>
    <row r="378" spans="8:95" s="44" customFormat="1">
      <c r="H378" s="70"/>
      <c r="Q378" s="46"/>
      <c r="BG378" s="45"/>
      <c r="BI378" s="46"/>
      <c r="BQ378" s="46"/>
      <c r="BR378" s="47"/>
      <c r="CQ378" s="48"/>
    </row>
    <row r="379" spans="8:95" s="44" customFormat="1">
      <c r="H379" s="70"/>
      <c r="Q379" s="46"/>
      <c r="BG379" s="45"/>
      <c r="BI379" s="46"/>
      <c r="BQ379" s="46"/>
      <c r="BR379" s="47"/>
      <c r="CQ379" s="48"/>
    </row>
    <row r="380" spans="8:95" s="44" customFormat="1">
      <c r="H380" s="70"/>
      <c r="Q380" s="46"/>
      <c r="BG380" s="45"/>
      <c r="BI380" s="46"/>
      <c r="BQ380" s="46"/>
      <c r="BR380" s="47"/>
      <c r="CQ380" s="48"/>
    </row>
    <row r="381" spans="8:95" s="44" customFormat="1">
      <c r="H381" s="70"/>
      <c r="Q381" s="46"/>
      <c r="BG381" s="45"/>
      <c r="BI381" s="46"/>
      <c r="BQ381" s="46"/>
      <c r="BR381" s="47"/>
      <c r="CQ381" s="48"/>
    </row>
    <row r="382" spans="8:95" s="44" customFormat="1">
      <c r="H382" s="70"/>
      <c r="Q382" s="46"/>
      <c r="BG382" s="45"/>
      <c r="BI382" s="46"/>
      <c r="BQ382" s="46"/>
      <c r="BR382" s="47"/>
      <c r="CQ382" s="48"/>
    </row>
    <row r="383" spans="8:95" s="44" customFormat="1">
      <c r="H383" s="70"/>
      <c r="Q383" s="46"/>
      <c r="BG383" s="45"/>
      <c r="BI383" s="46"/>
      <c r="BQ383" s="46"/>
      <c r="BR383" s="47"/>
      <c r="CQ383" s="48"/>
    </row>
    <row r="384" spans="8:95" s="44" customFormat="1">
      <c r="H384" s="70"/>
      <c r="Q384" s="46"/>
      <c r="BG384" s="45"/>
      <c r="BI384" s="46"/>
      <c r="BQ384" s="46"/>
      <c r="BR384" s="47"/>
      <c r="CQ384" s="48"/>
    </row>
    <row r="385" spans="8:95" s="44" customFormat="1">
      <c r="H385" s="70"/>
      <c r="Q385" s="46"/>
      <c r="BG385" s="45"/>
      <c r="BI385" s="46"/>
      <c r="BQ385" s="46"/>
      <c r="BR385" s="47"/>
      <c r="CQ385" s="48"/>
    </row>
    <row r="386" spans="8:95" s="44" customFormat="1">
      <c r="H386" s="70"/>
      <c r="Q386" s="46"/>
      <c r="BG386" s="45"/>
      <c r="BI386" s="46"/>
      <c r="BQ386" s="46"/>
      <c r="BR386" s="47"/>
      <c r="CQ386" s="48"/>
    </row>
    <row r="387" spans="8:95" s="44" customFormat="1">
      <c r="H387" s="70"/>
      <c r="Q387" s="46"/>
      <c r="BG387" s="45"/>
      <c r="BI387" s="46"/>
      <c r="BQ387" s="46"/>
      <c r="BR387" s="47"/>
      <c r="CQ387" s="48"/>
    </row>
    <row r="388" spans="8:95" s="44" customFormat="1">
      <c r="H388" s="70"/>
      <c r="Q388" s="46"/>
      <c r="BG388" s="45"/>
      <c r="BI388" s="46"/>
      <c r="BQ388" s="46"/>
      <c r="BR388" s="47"/>
      <c r="CQ388" s="48"/>
    </row>
    <row r="389" spans="8:95" s="44" customFormat="1">
      <c r="H389" s="70"/>
      <c r="Q389" s="46"/>
      <c r="BG389" s="45"/>
      <c r="BI389" s="46"/>
      <c r="BQ389" s="46"/>
      <c r="BR389" s="47"/>
      <c r="CQ389" s="48"/>
    </row>
    <row r="390" spans="8:95" s="44" customFormat="1">
      <c r="H390" s="70"/>
      <c r="Q390" s="46"/>
      <c r="BG390" s="45"/>
      <c r="BI390" s="46"/>
      <c r="BQ390" s="46"/>
      <c r="BR390" s="47"/>
      <c r="CQ390" s="48"/>
    </row>
    <row r="391" spans="8:95" s="44" customFormat="1">
      <c r="H391" s="70"/>
      <c r="Q391" s="46"/>
      <c r="BG391" s="45"/>
      <c r="BI391" s="46"/>
      <c r="BQ391" s="46"/>
      <c r="BR391" s="47"/>
      <c r="CQ391" s="48"/>
    </row>
    <row r="392" spans="8:95" s="44" customFormat="1">
      <c r="H392" s="70"/>
      <c r="Q392" s="46"/>
      <c r="BG392" s="45"/>
      <c r="BI392" s="46"/>
      <c r="BQ392" s="46"/>
      <c r="BR392" s="47"/>
      <c r="CQ392" s="48"/>
    </row>
    <row r="393" spans="8:95" s="44" customFormat="1">
      <c r="H393" s="70"/>
      <c r="Q393" s="46"/>
      <c r="BG393" s="45"/>
      <c r="BI393" s="46"/>
      <c r="BQ393" s="46"/>
      <c r="BR393" s="47"/>
      <c r="CQ393" s="48"/>
    </row>
    <row r="394" spans="8:95" s="44" customFormat="1">
      <c r="H394" s="70"/>
      <c r="Q394" s="46"/>
      <c r="BG394" s="45"/>
      <c r="BI394" s="46"/>
      <c r="BQ394" s="46"/>
      <c r="BR394" s="47"/>
      <c r="CQ394" s="48"/>
    </row>
    <row r="395" spans="8:95" s="44" customFormat="1">
      <c r="H395" s="70"/>
      <c r="Q395" s="46"/>
      <c r="BG395" s="45"/>
      <c r="BI395" s="46"/>
      <c r="BQ395" s="46"/>
      <c r="BR395" s="47"/>
      <c r="CQ395" s="48"/>
    </row>
    <row r="396" spans="8:95" s="44" customFormat="1">
      <c r="H396" s="70"/>
      <c r="Q396" s="46"/>
      <c r="BG396" s="45"/>
      <c r="BI396" s="46"/>
      <c r="BQ396" s="46"/>
      <c r="BR396" s="47"/>
      <c r="CQ396" s="48"/>
    </row>
    <row r="397" spans="8:95" s="44" customFormat="1">
      <c r="H397" s="70"/>
      <c r="Q397" s="46"/>
      <c r="BG397" s="45"/>
      <c r="BI397" s="46"/>
      <c r="BQ397" s="46"/>
      <c r="BR397" s="47"/>
      <c r="CQ397" s="48"/>
    </row>
    <row r="398" spans="8:95" s="44" customFormat="1">
      <c r="H398" s="70"/>
      <c r="Q398" s="46"/>
      <c r="BG398" s="45"/>
      <c r="BI398" s="46"/>
      <c r="BQ398" s="46"/>
      <c r="BR398" s="47"/>
      <c r="CQ398" s="48"/>
    </row>
    <row r="399" spans="8:95" s="44" customFormat="1">
      <c r="H399" s="70"/>
      <c r="Q399" s="46"/>
      <c r="BG399" s="45"/>
      <c r="BI399" s="46"/>
      <c r="BQ399" s="46"/>
      <c r="BR399" s="47"/>
      <c r="CQ399" s="48"/>
    </row>
    <row r="400" spans="8:95" s="44" customFormat="1">
      <c r="H400" s="70"/>
      <c r="Q400" s="46"/>
      <c r="BG400" s="45"/>
      <c r="BI400" s="46"/>
      <c r="BQ400" s="46"/>
      <c r="BR400" s="47"/>
      <c r="CQ400" s="48"/>
    </row>
    <row r="401" spans="8:95" s="44" customFormat="1">
      <c r="H401" s="70"/>
      <c r="Q401" s="46"/>
      <c r="BG401" s="45"/>
      <c r="BI401" s="46"/>
      <c r="BQ401" s="46"/>
      <c r="BR401" s="47"/>
      <c r="CQ401" s="48"/>
    </row>
    <row r="402" spans="8:95" s="44" customFormat="1">
      <c r="H402" s="70"/>
      <c r="Q402" s="46"/>
      <c r="BG402" s="45"/>
      <c r="BI402" s="46"/>
      <c r="BQ402" s="46"/>
      <c r="BR402" s="47"/>
      <c r="CQ402" s="48"/>
    </row>
    <row r="403" spans="8:95" s="44" customFormat="1">
      <c r="H403" s="70"/>
      <c r="Q403" s="46"/>
      <c r="BG403" s="45"/>
      <c r="BI403" s="46"/>
      <c r="BQ403" s="46"/>
      <c r="BR403" s="47"/>
      <c r="CQ403" s="48"/>
    </row>
    <row r="404" spans="8:95" s="44" customFormat="1">
      <c r="H404" s="70"/>
      <c r="Q404" s="46"/>
      <c r="BG404" s="45"/>
      <c r="BI404" s="46"/>
      <c r="BQ404" s="46"/>
      <c r="BR404" s="47"/>
      <c r="CQ404" s="48"/>
    </row>
    <row r="405" spans="8:95" s="44" customFormat="1">
      <c r="H405" s="70"/>
      <c r="Q405" s="46"/>
      <c r="BG405" s="45"/>
      <c r="BI405" s="46"/>
      <c r="BQ405" s="46"/>
      <c r="BR405" s="47"/>
      <c r="CQ405" s="48"/>
    </row>
    <row r="406" spans="8:95" s="44" customFormat="1">
      <c r="H406" s="70"/>
      <c r="Q406" s="46"/>
      <c r="BG406" s="45"/>
      <c r="BI406" s="46"/>
      <c r="BQ406" s="46"/>
      <c r="BR406" s="47"/>
      <c r="CQ406" s="48"/>
    </row>
    <row r="407" spans="8:95" s="44" customFormat="1">
      <c r="H407" s="70"/>
      <c r="Q407" s="46"/>
      <c r="BG407" s="45"/>
      <c r="BI407" s="46"/>
      <c r="BQ407" s="46"/>
      <c r="BR407" s="47"/>
      <c r="CQ407" s="48"/>
    </row>
    <row r="408" spans="8:95" s="44" customFormat="1">
      <c r="H408" s="70"/>
      <c r="Q408" s="46"/>
      <c r="BG408" s="45"/>
      <c r="BI408" s="46"/>
      <c r="BQ408" s="46"/>
      <c r="BR408" s="47"/>
      <c r="CQ408" s="48"/>
    </row>
    <row r="409" spans="8:95" s="44" customFormat="1">
      <c r="H409" s="70"/>
      <c r="Q409" s="46"/>
      <c r="BG409" s="45"/>
      <c r="BI409" s="46"/>
      <c r="BQ409" s="46"/>
      <c r="BR409" s="47"/>
      <c r="CQ409" s="48"/>
    </row>
    <row r="410" spans="8:95" s="44" customFormat="1">
      <c r="H410" s="70"/>
      <c r="Q410" s="46"/>
      <c r="BG410" s="45"/>
      <c r="BI410" s="46"/>
      <c r="BQ410" s="46"/>
      <c r="BR410" s="47"/>
      <c r="CQ410" s="48"/>
    </row>
    <row r="411" spans="8:95" s="44" customFormat="1">
      <c r="H411" s="70"/>
      <c r="Q411" s="46"/>
      <c r="BG411" s="45"/>
      <c r="BI411" s="46"/>
      <c r="BQ411" s="46"/>
      <c r="BR411" s="47"/>
      <c r="CQ411" s="48"/>
    </row>
    <row r="412" spans="8:95" s="44" customFormat="1">
      <c r="H412" s="70"/>
      <c r="Q412" s="46"/>
      <c r="BG412" s="45"/>
      <c r="BI412" s="46"/>
      <c r="BQ412" s="46"/>
      <c r="BR412" s="47"/>
      <c r="CQ412" s="48"/>
    </row>
    <row r="413" spans="8:95" s="44" customFormat="1">
      <c r="H413" s="70"/>
      <c r="Q413" s="46"/>
      <c r="BG413" s="45"/>
      <c r="BI413" s="46"/>
      <c r="BQ413" s="46"/>
      <c r="BR413" s="47"/>
      <c r="CQ413" s="48"/>
    </row>
    <row r="414" spans="8:95" s="44" customFormat="1">
      <c r="H414" s="70"/>
      <c r="Q414" s="46"/>
      <c r="BG414" s="45"/>
      <c r="BI414" s="46"/>
      <c r="BQ414" s="46"/>
      <c r="BR414" s="47"/>
      <c r="CQ414" s="48"/>
    </row>
    <row r="415" spans="8:95" s="44" customFormat="1">
      <c r="H415" s="70"/>
      <c r="Q415" s="46"/>
      <c r="BG415" s="45"/>
      <c r="BI415" s="46"/>
      <c r="BQ415" s="46"/>
      <c r="BR415" s="47"/>
      <c r="CQ415" s="48"/>
    </row>
    <row r="416" spans="8:95" s="44" customFormat="1">
      <c r="H416" s="70"/>
      <c r="Q416" s="46"/>
      <c r="BG416" s="45"/>
      <c r="BI416" s="46"/>
      <c r="BQ416" s="46"/>
      <c r="BR416" s="47"/>
      <c r="CQ416" s="48"/>
    </row>
    <row r="417" spans="8:95" s="44" customFormat="1">
      <c r="H417" s="70"/>
      <c r="Q417" s="46"/>
      <c r="BG417" s="45"/>
      <c r="BI417" s="46"/>
      <c r="BQ417" s="46"/>
      <c r="BR417" s="47"/>
      <c r="CQ417" s="48"/>
    </row>
    <row r="418" spans="8:95" s="44" customFormat="1">
      <c r="H418" s="70"/>
      <c r="Q418" s="46"/>
      <c r="BG418" s="45"/>
      <c r="BI418" s="46"/>
      <c r="BQ418" s="46"/>
      <c r="BR418" s="47"/>
      <c r="CQ418" s="48"/>
    </row>
    <row r="419" spans="8:95" s="44" customFormat="1">
      <c r="H419" s="70"/>
      <c r="Q419" s="46"/>
      <c r="BG419" s="45"/>
      <c r="BI419" s="46"/>
      <c r="BQ419" s="46"/>
      <c r="BR419" s="47"/>
      <c r="CQ419" s="48"/>
    </row>
    <row r="420" spans="8:95" s="44" customFormat="1">
      <c r="H420" s="70"/>
      <c r="Q420" s="46"/>
      <c r="BG420" s="45"/>
      <c r="BI420" s="46"/>
      <c r="BQ420" s="46"/>
      <c r="BR420" s="47"/>
      <c r="CQ420" s="48"/>
    </row>
    <row r="421" spans="8:95" s="44" customFormat="1">
      <c r="H421" s="70"/>
      <c r="Q421" s="46"/>
      <c r="BG421" s="45"/>
      <c r="BI421" s="46"/>
      <c r="BQ421" s="46"/>
      <c r="BR421" s="47"/>
      <c r="CQ421" s="48"/>
    </row>
    <row r="422" spans="8:95" s="44" customFormat="1">
      <c r="H422" s="70"/>
      <c r="Q422" s="46"/>
      <c r="BG422" s="45"/>
      <c r="BI422" s="46"/>
      <c r="BQ422" s="46"/>
      <c r="BR422" s="47"/>
      <c r="CQ422" s="48"/>
    </row>
    <row r="423" spans="8:95" s="44" customFormat="1">
      <c r="H423" s="70"/>
      <c r="Q423" s="46"/>
      <c r="BG423" s="45"/>
      <c r="BI423" s="46"/>
      <c r="BQ423" s="46"/>
      <c r="BR423" s="47"/>
      <c r="CQ423" s="48"/>
    </row>
    <row r="424" spans="8:95" s="44" customFormat="1">
      <c r="H424" s="70"/>
      <c r="Q424" s="46"/>
      <c r="BG424" s="45"/>
      <c r="BI424" s="46"/>
      <c r="BQ424" s="46"/>
      <c r="BR424" s="47"/>
      <c r="CQ424" s="48"/>
    </row>
    <row r="425" spans="8:95" s="44" customFormat="1">
      <c r="H425" s="70"/>
      <c r="Q425" s="46"/>
      <c r="BG425" s="45"/>
      <c r="BI425" s="46"/>
      <c r="BQ425" s="46"/>
      <c r="BR425" s="47"/>
      <c r="CQ425" s="48"/>
    </row>
    <row r="426" spans="8:95" s="44" customFormat="1">
      <c r="H426" s="70"/>
      <c r="Q426" s="46"/>
      <c r="BG426" s="45"/>
      <c r="BI426" s="46"/>
      <c r="BQ426" s="46"/>
      <c r="BR426" s="47"/>
      <c r="CQ426" s="48"/>
    </row>
    <row r="427" spans="8:95" s="44" customFormat="1">
      <c r="H427" s="70"/>
      <c r="Q427" s="46"/>
      <c r="BG427" s="45"/>
      <c r="BI427" s="46"/>
      <c r="BQ427" s="46"/>
      <c r="BR427" s="47"/>
      <c r="CQ427" s="48"/>
    </row>
    <row r="428" spans="8:95" s="44" customFormat="1">
      <c r="H428" s="70"/>
      <c r="Q428" s="46"/>
      <c r="BG428" s="45"/>
      <c r="BI428" s="46"/>
      <c r="BQ428" s="46"/>
      <c r="BR428" s="47"/>
      <c r="CQ428" s="48"/>
    </row>
    <row r="429" spans="8:95" s="44" customFormat="1">
      <c r="H429" s="70"/>
      <c r="Q429" s="46"/>
      <c r="BG429" s="45"/>
      <c r="BI429" s="46"/>
      <c r="BQ429" s="46"/>
      <c r="BR429" s="47"/>
      <c r="CQ429" s="48"/>
    </row>
    <row r="430" spans="8:95" s="44" customFormat="1">
      <c r="H430" s="70"/>
      <c r="Q430" s="46"/>
      <c r="BG430" s="45"/>
      <c r="BI430" s="46"/>
      <c r="BQ430" s="46"/>
      <c r="BR430" s="47"/>
      <c r="CQ430" s="48"/>
    </row>
    <row r="431" spans="8:95" s="44" customFormat="1">
      <c r="H431" s="70"/>
      <c r="Q431" s="46"/>
      <c r="BG431" s="45"/>
      <c r="BI431" s="46"/>
      <c r="BQ431" s="46"/>
      <c r="BR431" s="47"/>
      <c r="CQ431" s="48"/>
    </row>
    <row r="432" spans="8:95" s="44" customFormat="1">
      <c r="H432" s="70"/>
      <c r="Q432" s="46"/>
      <c r="BG432" s="45"/>
      <c r="BI432" s="46"/>
      <c r="BQ432" s="46"/>
      <c r="BR432" s="47"/>
      <c r="CQ432" s="48"/>
    </row>
    <row r="433" spans="8:95" s="44" customFormat="1">
      <c r="H433" s="70"/>
      <c r="Q433" s="46"/>
      <c r="BG433" s="45"/>
      <c r="BI433" s="46"/>
      <c r="BQ433" s="46"/>
      <c r="BR433" s="47"/>
      <c r="CQ433" s="48"/>
    </row>
    <row r="434" spans="8:95" s="44" customFormat="1">
      <c r="H434" s="70"/>
      <c r="Q434" s="46"/>
      <c r="BG434" s="45"/>
      <c r="BI434" s="46"/>
      <c r="BQ434" s="46"/>
      <c r="BR434" s="47"/>
      <c r="CQ434" s="48"/>
    </row>
    <row r="435" spans="8:95" s="44" customFormat="1">
      <c r="H435" s="70"/>
      <c r="Q435" s="46"/>
      <c r="BG435" s="45"/>
      <c r="BI435" s="46"/>
      <c r="BQ435" s="46"/>
      <c r="BR435" s="47"/>
      <c r="CQ435" s="48"/>
    </row>
    <row r="436" spans="8:95" s="44" customFormat="1">
      <c r="H436" s="70"/>
      <c r="Q436" s="46"/>
      <c r="BG436" s="45"/>
      <c r="BI436" s="46"/>
      <c r="BQ436" s="46"/>
      <c r="BR436" s="47"/>
      <c r="CQ436" s="48"/>
    </row>
    <row r="437" spans="8:95" s="44" customFormat="1">
      <c r="H437" s="70"/>
      <c r="Q437" s="46"/>
      <c r="BG437" s="45"/>
      <c r="BI437" s="46"/>
      <c r="BQ437" s="46"/>
      <c r="BR437" s="47"/>
      <c r="CQ437" s="48"/>
    </row>
    <row r="438" spans="8:95" s="44" customFormat="1">
      <c r="H438" s="70"/>
      <c r="Q438" s="46"/>
      <c r="BG438" s="45"/>
      <c r="BI438" s="46"/>
      <c r="BQ438" s="46"/>
      <c r="BR438" s="47"/>
      <c r="CQ438" s="48"/>
    </row>
    <row r="439" spans="8:95" s="44" customFormat="1">
      <c r="H439" s="70"/>
      <c r="Q439" s="46"/>
      <c r="BG439" s="45"/>
      <c r="BI439" s="46"/>
      <c r="BQ439" s="46"/>
      <c r="BR439" s="47"/>
      <c r="CQ439" s="48"/>
    </row>
    <row r="440" spans="8:95" s="44" customFormat="1">
      <c r="H440" s="70"/>
      <c r="Q440" s="46"/>
      <c r="BG440" s="45"/>
      <c r="BI440" s="46"/>
      <c r="BQ440" s="46"/>
      <c r="BR440" s="47"/>
      <c r="CQ440" s="48"/>
    </row>
    <row r="441" spans="8:95" s="44" customFormat="1">
      <c r="H441" s="70"/>
      <c r="Q441" s="46"/>
      <c r="BG441" s="45"/>
      <c r="BI441" s="46"/>
      <c r="BQ441" s="46"/>
      <c r="BR441" s="47"/>
      <c r="CQ441" s="48"/>
    </row>
    <row r="442" spans="8:95" s="44" customFormat="1">
      <c r="H442" s="70"/>
      <c r="Q442" s="46"/>
      <c r="BG442" s="45"/>
      <c r="BI442" s="46"/>
      <c r="BQ442" s="46"/>
      <c r="BR442" s="47"/>
      <c r="CQ442" s="48"/>
    </row>
    <row r="443" spans="8:95" s="44" customFormat="1">
      <c r="H443" s="70"/>
      <c r="Q443" s="46"/>
      <c r="BG443" s="45"/>
      <c r="BI443" s="46"/>
      <c r="BQ443" s="46"/>
      <c r="BR443" s="47"/>
      <c r="CQ443" s="48"/>
    </row>
    <row r="444" spans="8:95" s="44" customFormat="1">
      <c r="H444" s="70"/>
      <c r="Q444" s="46"/>
      <c r="BG444" s="45"/>
      <c r="BI444" s="46"/>
      <c r="BQ444" s="46"/>
      <c r="BR444" s="47"/>
      <c r="CQ444" s="48"/>
    </row>
    <row r="445" spans="8:95" s="44" customFormat="1">
      <c r="H445" s="70"/>
      <c r="Q445" s="46"/>
      <c r="BG445" s="45"/>
      <c r="BI445" s="46"/>
      <c r="BQ445" s="46"/>
      <c r="BR445" s="47"/>
      <c r="CQ445" s="48"/>
    </row>
    <row r="446" spans="8:95" s="44" customFormat="1">
      <c r="H446" s="70"/>
      <c r="Q446" s="46"/>
      <c r="BG446" s="45"/>
      <c r="BI446" s="46"/>
      <c r="BQ446" s="46"/>
      <c r="BR446" s="47"/>
      <c r="CQ446" s="48"/>
    </row>
    <row r="447" spans="8:95" s="44" customFormat="1">
      <c r="H447" s="70"/>
      <c r="Q447" s="46"/>
      <c r="BG447" s="45"/>
      <c r="BI447" s="46"/>
      <c r="BQ447" s="46"/>
      <c r="BR447" s="47"/>
      <c r="CQ447" s="48"/>
    </row>
    <row r="448" spans="8:95" s="44" customFormat="1">
      <c r="H448" s="70"/>
      <c r="Q448" s="46"/>
      <c r="BG448" s="45"/>
      <c r="BI448" s="46"/>
      <c r="BQ448" s="46"/>
      <c r="BR448" s="47"/>
      <c r="CQ448" s="48"/>
    </row>
    <row r="449" spans="8:95" s="44" customFormat="1">
      <c r="H449" s="70"/>
      <c r="Q449" s="46"/>
      <c r="BG449" s="45"/>
      <c r="BI449" s="46"/>
      <c r="BQ449" s="46"/>
      <c r="BR449" s="47"/>
      <c r="CQ449" s="48"/>
    </row>
    <row r="450" spans="8:95" s="44" customFormat="1">
      <c r="H450" s="70"/>
      <c r="Q450" s="46"/>
      <c r="BG450" s="45"/>
      <c r="BI450" s="46"/>
      <c r="BQ450" s="46"/>
      <c r="BR450" s="47"/>
      <c r="CQ450" s="48"/>
    </row>
    <row r="451" spans="8:95" s="44" customFormat="1">
      <c r="H451" s="70"/>
      <c r="Q451" s="46"/>
      <c r="BG451" s="45"/>
      <c r="BI451" s="46"/>
      <c r="BQ451" s="46"/>
      <c r="BR451" s="47"/>
      <c r="CQ451" s="48"/>
    </row>
    <row r="452" spans="8:95" s="44" customFormat="1">
      <c r="H452" s="70"/>
      <c r="Q452" s="46"/>
      <c r="BG452" s="45"/>
      <c r="BI452" s="46"/>
      <c r="BQ452" s="46"/>
      <c r="BR452" s="47"/>
      <c r="CQ452" s="48"/>
    </row>
    <row r="453" spans="8:95" s="44" customFormat="1">
      <c r="H453" s="70"/>
      <c r="Q453" s="46"/>
      <c r="BG453" s="45"/>
      <c r="BI453" s="46"/>
      <c r="BQ453" s="46"/>
      <c r="BR453" s="47"/>
      <c r="CQ453" s="48"/>
    </row>
    <row r="454" spans="8:95" s="44" customFormat="1">
      <c r="H454" s="70"/>
      <c r="Q454" s="46"/>
      <c r="BG454" s="45"/>
      <c r="BI454" s="46"/>
      <c r="BQ454" s="46"/>
      <c r="BR454" s="47"/>
      <c r="CQ454" s="48"/>
    </row>
    <row r="455" spans="8:95" s="44" customFormat="1">
      <c r="H455" s="70"/>
      <c r="Q455" s="46"/>
      <c r="BG455" s="45"/>
      <c r="BI455" s="46"/>
      <c r="BQ455" s="46"/>
      <c r="BR455" s="47"/>
      <c r="CQ455" s="48"/>
    </row>
    <row r="456" spans="8:95" s="44" customFormat="1">
      <c r="H456" s="70"/>
      <c r="Q456" s="46"/>
      <c r="BG456" s="45"/>
      <c r="BI456" s="46"/>
      <c r="BQ456" s="46"/>
      <c r="BR456" s="47"/>
      <c r="CQ456" s="48"/>
    </row>
    <row r="457" spans="8:95" s="44" customFormat="1">
      <c r="H457" s="70"/>
      <c r="Q457" s="46"/>
      <c r="BG457" s="45"/>
      <c r="BI457" s="46"/>
      <c r="BQ457" s="46"/>
      <c r="BR457" s="47"/>
      <c r="CQ457" s="48"/>
    </row>
    <row r="458" spans="8:95" s="44" customFormat="1">
      <c r="H458" s="70"/>
      <c r="Q458" s="46"/>
      <c r="BG458" s="45"/>
      <c r="BI458" s="46"/>
      <c r="BQ458" s="46"/>
      <c r="BR458" s="47"/>
      <c r="CQ458" s="48"/>
    </row>
    <row r="459" spans="8:95" s="44" customFormat="1">
      <c r="H459" s="70"/>
      <c r="Q459" s="46"/>
      <c r="BG459" s="45"/>
      <c r="BI459" s="46"/>
      <c r="BQ459" s="46"/>
      <c r="BR459" s="47"/>
      <c r="CQ459" s="48"/>
    </row>
    <row r="460" spans="8:95" s="44" customFormat="1">
      <c r="H460" s="70"/>
      <c r="Q460" s="46"/>
      <c r="BG460" s="45"/>
      <c r="BI460" s="46"/>
      <c r="BQ460" s="46"/>
      <c r="BR460" s="47"/>
      <c r="CQ460" s="48"/>
    </row>
    <row r="461" spans="8:95" s="44" customFormat="1">
      <c r="H461" s="70"/>
      <c r="Q461" s="46"/>
      <c r="BG461" s="45"/>
      <c r="BI461" s="46"/>
      <c r="BQ461" s="46"/>
      <c r="BR461" s="47"/>
      <c r="CQ461" s="48"/>
    </row>
    <row r="462" spans="8:95" s="44" customFormat="1">
      <c r="H462" s="70"/>
      <c r="Q462" s="46"/>
      <c r="BG462" s="45"/>
      <c r="BI462" s="46"/>
      <c r="BQ462" s="46"/>
      <c r="BR462" s="47"/>
      <c r="CQ462" s="48"/>
    </row>
    <row r="463" spans="8:95" s="44" customFormat="1">
      <c r="H463" s="70"/>
      <c r="Q463" s="46"/>
      <c r="BG463" s="45"/>
      <c r="BI463" s="46"/>
      <c r="BQ463" s="46"/>
      <c r="BR463" s="47"/>
      <c r="CQ463" s="48"/>
    </row>
    <row r="464" spans="8:95" s="44" customFormat="1">
      <c r="H464" s="70"/>
      <c r="Q464" s="46"/>
      <c r="BG464" s="45"/>
      <c r="BI464" s="46"/>
      <c r="BQ464" s="46"/>
      <c r="BR464" s="47"/>
      <c r="CQ464" s="48"/>
    </row>
    <row r="465" spans="8:95" s="44" customFormat="1">
      <c r="H465" s="70"/>
      <c r="Q465" s="46"/>
      <c r="BG465" s="45"/>
      <c r="BI465" s="46"/>
      <c r="BQ465" s="46"/>
      <c r="BR465" s="47"/>
      <c r="CQ465" s="48"/>
    </row>
    <row r="466" spans="8:95" s="44" customFormat="1">
      <c r="H466" s="70"/>
      <c r="Q466" s="46"/>
      <c r="BG466" s="45"/>
      <c r="BI466" s="46"/>
      <c r="BQ466" s="46"/>
      <c r="BR466" s="47"/>
      <c r="CQ466" s="48"/>
    </row>
    <row r="467" spans="8:95" s="44" customFormat="1">
      <c r="H467" s="70"/>
      <c r="Q467" s="46"/>
      <c r="BG467" s="45"/>
      <c r="BI467" s="46"/>
      <c r="BQ467" s="46"/>
      <c r="BR467" s="47"/>
      <c r="CQ467" s="48"/>
    </row>
    <row r="468" spans="8:95" s="44" customFormat="1">
      <c r="H468" s="70"/>
      <c r="Q468" s="46"/>
      <c r="BG468" s="45"/>
      <c r="BI468" s="46"/>
      <c r="BQ468" s="46"/>
      <c r="BR468" s="47"/>
      <c r="CQ468" s="48"/>
    </row>
    <row r="469" spans="8:95" s="44" customFormat="1">
      <c r="H469" s="70"/>
      <c r="Q469" s="46"/>
      <c r="BG469" s="45"/>
      <c r="BI469" s="46"/>
      <c r="BQ469" s="46"/>
      <c r="BR469" s="47"/>
      <c r="CQ469" s="48"/>
    </row>
    <row r="470" spans="8:95" s="44" customFormat="1">
      <c r="H470" s="70"/>
      <c r="Q470" s="46"/>
      <c r="BG470" s="45"/>
      <c r="BI470" s="46"/>
      <c r="BQ470" s="46"/>
      <c r="BR470" s="47"/>
      <c r="CQ470" s="48"/>
    </row>
    <row r="471" spans="8:95" s="44" customFormat="1">
      <c r="H471" s="70"/>
      <c r="Q471" s="46"/>
      <c r="BG471" s="45"/>
      <c r="BI471" s="46"/>
      <c r="BQ471" s="46"/>
      <c r="BR471" s="47"/>
      <c r="CQ471" s="48"/>
    </row>
    <row r="472" spans="8:95" s="44" customFormat="1">
      <c r="H472" s="70"/>
      <c r="Q472" s="46"/>
      <c r="BG472" s="45"/>
      <c r="BI472" s="46"/>
      <c r="BQ472" s="46"/>
      <c r="BR472" s="47"/>
      <c r="CQ472" s="48"/>
    </row>
    <row r="473" spans="8:95" s="44" customFormat="1">
      <c r="H473" s="70"/>
      <c r="Q473" s="46"/>
      <c r="BG473" s="45"/>
      <c r="BI473" s="46"/>
      <c r="BQ473" s="46"/>
      <c r="BR473" s="47"/>
      <c r="CQ473" s="48"/>
    </row>
    <row r="474" spans="8:95" s="44" customFormat="1">
      <c r="H474" s="70"/>
      <c r="Q474" s="46"/>
      <c r="BG474" s="45"/>
      <c r="BI474" s="46"/>
      <c r="BQ474" s="46"/>
      <c r="BR474" s="47"/>
      <c r="CQ474" s="48"/>
    </row>
    <row r="475" spans="8:95" s="44" customFormat="1">
      <c r="H475" s="70"/>
      <c r="Q475" s="46"/>
      <c r="BG475" s="45"/>
      <c r="BI475" s="46"/>
      <c r="BQ475" s="46"/>
      <c r="BR475" s="47"/>
      <c r="CQ475" s="48"/>
    </row>
    <row r="476" spans="8:95" s="44" customFormat="1">
      <c r="H476" s="70"/>
      <c r="Q476" s="46"/>
      <c r="BG476" s="45"/>
      <c r="BI476" s="46"/>
      <c r="BQ476" s="46"/>
      <c r="BR476" s="47"/>
      <c r="CQ476" s="48"/>
    </row>
    <row r="477" spans="8:95" s="44" customFormat="1">
      <c r="H477" s="70"/>
      <c r="Q477" s="46"/>
      <c r="BG477" s="45"/>
      <c r="BI477" s="46"/>
      <c r="BQ477" s="46"/>
      <c r="BR477" s="47"/>
      <c r="CQ477" s="48"/>
    </row>
    <row r="478" spans="8:95" s="44" customFormat="1">
      <c r="H478" s="70"/>
      <c r="Q478" s="46"/>
      <c r="BG478" s="45"/>
      <c r="BI478" s="46"/>
      <c r="BQ478" s="46"/>
      <c r="BR478" s="47"/>
      <c r="CQ478" s="48"/>
    </row>
    <row r="479" spans="8:95" s="44" customFormat="1">
      <c r="H479" s="70"/>
      <c r="Q479" s="46"/>
      <c r="BG479" s="45"/>
      <c r="BI479" s="46"/>
      <c r="BQ479" s="46"/>
      <c r="BR479" s="47"/>
      <c r="CQ479" s="48"/>
    </row>
    <row r="480" spans="8:95" s="44" customFormat="1">
      <c r="H480" s="70"/>
      <c r="Q480" s="46"/>
      <c r="BG480" s="45"/>
      <c r="BI480" s="46"/>
      <c r="BQ480" s="46"/>
      <c r="BR480" s="47"/>
      <c r="CQ480" s="48"/>
    </row>
    <row r="481" spans="8:95" s="44" customFormat="1">
      <c r="H481" s="70"/>
      <c r="Q481" s="46"/>
      <c r="BG481" s="45"/>
      <c r="BI481" s="46"/>
      <c r="BQ481" s="46"/>
      <c r="BR481" s="47"/>
      <c r="CQ481" s="48"/>
    </row>
    <row r="482" spans="8:95" s="44" customFormat="1">
      <c r="H482" s="70"/>
      <c r="Q482" s="46"/>
      <c r="BG482" s="45"/>
      <c r="BI482" s="46"/>
      <c r="BQ482" s="46"/>
      <c r="BR482" s="47"/>
      <c r="CQ482" s="48"/>
    </row>
    <row r="483" spans="8:95" s="44" customFormat="1">
      <c r="H483" s="70"/>
      <c r="Q483" s="46"/>
      <c r="BG483" s="45"/>
      <c r="BI483" s="46"/>
      <c r="BQ483" s="46"/>
      <c r="BR483" s="47"/>
      <c r="CQ483" s="48"/>
    </row>
    <row r="484" spans="8:95" s="44" customFormat="1">
      <c r="H484" s="70"/>
      <c r="Q484" s="46"/>
      <c r="BG484" s="45"/>
      <c r="BI484" s="46"/>
      <c r="BQ484" s="46"/>
      <c r="BR484" s="47"/>
      <c r="CQ484" s="48"/>
    </row>
    <row r="485" spans="8:95" s="44" customFormat="1">
      <c r="H485" s="70"/>
      <c r="Q485" s="46"/>
      <c r="BG485" s="45"/>
      <c r="BI485" s="46"/>
      <c r="BQ485" s="46"/>
      <c r="BR485" s="47"/>
      <c r="CQ485" s="48"/>
    </row>
    <row r="486" spans="8:95" s="44" customFormat="1">
      <c r="H486" s="70"/>
      <c r="Q486" s="46"/>
      <c r="BG486" s="45"/>
      <c r="BI486" s="46"/>
      <c r="BQ486" s="46"/>
      <c r="BR486" s="47"/>
      <c r="CQ486" s="48"/>
    </row>
    <row r="487" spans="8:95" s="44" customFormat="1">
      <c r="H487" s="70"/>
      <c r="Q487" s="46"/>
      <c r="BG487" s="45"/>
      <c r="BI487" s="46"/>
      <c r="BQ487" s="46"/>
      <c r="BR487" s="47"/>
      <c r="CQ487" s="48"/>
    </row>
    <row r="488" spans="8:95" s="44" customFormat="1">
      <c r="H488" s="70"/>
      <c r="Q488" s="46"/>
      <c r="BG488" s="45"/>
      <c r="BI488" s="46"/>
      <c r="BQ488" s="46"/>
      <c r="BR488" s="47"/>
      <c r="CQ488" s="48"/>
    </row>
    <row r="489" spans="8:95" s="44" customFormat="1">
      <c r="H489" s="70"/>
      <c r="Q489" s="46"/>
      <c r="BG489" s="45"/>
      <c r="BI489" s="46"/>
      <c r="BQ489" s="46"/>
      <c r="BR489" s="47"/>
      <c r="CQ489" s="48"/>
    </row>
    <row r="490" spans="8:95" s="44" customFormat="1">
      <c r="H490" s="70"/>
      <c r="Q490" s="46"/>
      <c r="BG490" s="45"/>
      <c r="BI490" s="46"/>
      <c r="BQ490" s="46"/>
      <c r="BR490" s="47"/>
      <c r="CQ490" s="48"/>
    </row>
    <row r="491" spans="8:95" s="44" customFormat="1">
      <c r="H491" s="70"/>
      <c r="Q491" s="46"/>
      <c r="BG491" s="45"/>
      <c r="BI491" s="46"/>
      <c r="BQ491" s="46"/>
      <c r="BR491" s="47"/>
      <c r="CQ491" s="48"/>
    </row>
    <row r="492" spans="8:95" s="44" customFormat="1">
      <c r="H492" s="70"/>
      <c r="Q492" s="46"/>
      <c r="BG492" s="45"/>
      <c r="BI492" s="46"/>
      <c r="BQ492" s="46"/>
      <c r="BR492" s="47"/>
      <c r="CQ492" s="48"/>
    </row>
    <row r="493" spans="8:95" s="44" customFormat="1">
      <c r="H493" s="70"/>
      <c r="Q493" s="46"/>
      <c r="BG493" s="45"/>
      <c r="BI493" s="46"/>
      <c r="BQ493" s="46"/>
      <c r="BR493" s="47"/>
      <c r="CQ493" s="48"/>
    </row>
    <row r="494" spans="8:95" s="44" customFormat="1">
      <c r="H494" s="70"/>
      <c r="Q494" s="46"/>
      <c r="BG494" s="45"/>
      <c r="BI494" s="46"/>
      <c r="BQ494" s="46"/>
      <c r="BR494" s="47"/>
      <c r="CQ494" s="48"/>
    </row>
    <row r="495" spans="8:95" s="44" customFormat="1">
      <c r="H495" s="70"/>
      <c r="Q495" s="46"/>
      <c r="BG495" s="45"/>
      <c r="BI495" s="46"/>
      <c r="BQ495" s="46"/>
      <c r="BR495" s="47"/>
      <c r="CQ495" s="48"/>
    </row>
    <row r="496" spans="8:95" s="44" customFormat="1">
      <c r="H496" s="70"/>
      <c r="Q496" s="46"/>
      <c r="BG496" s="45"/>
      <c r="BI496" s="46"/>
      <c r="BQ496" s="46"/>
      <c r="BR496" s="47"/>
      <c r="CQ496" s="48"/>
    </row>
    <row r="497" spans="8:95" s="44" customFormat="1">
      <c r="H497" s="70"/>
      <c r="Q497" s="46"/>
      <c r="BG497" s="45"/>
      <c r="BI497" s="46"/>
      <c r="BQ497" s="46"/>
      <c r="BR497" s="47"/>
      <c r="CQ497" s="48"/>
    </row>
    <row r="498" spans="8:95" s="44" customFormat="1">
      <c r="H498" s="70"/>
      <c r="Q498" s="46"/>
      <c r="BG498" s="45"/>
      <c r="BI498" s="46"/>
      <c r="BQ498" s="46"/>
      <c r="BR498" s="47"/>
      <c r="CQ498" s="48"/>
    </row>
    <row r="499" spans="8:95" s="44" customFormat="1">
      <c r="H499" s="70"/>
      <c r="Q499" s="46"/>
      <c r="BG499" s="45"/>
      <c r="BI499" s="46"/>
      <c r="BQ499" s="46"/>
      <c r="BR499" s="47"/>
      <c r="CQ499" s="48"/>
    </row>
    <row r="500" spans="8:95" s="44" customFormat="1">
      <c r="H500" s="70"/>
      <c r="Q500" s="46"/>
      <c r="BG500" s="45"/>
      <c r="BI500" s="46"/>
      <c r="BQ500" s="46"/>
      <c r="BR500" s="47"/>
      <c r="CQ500" s="48"/>
    </row>
    <row r="501" spans="8:95" s="44" customFormat="1">
      <c r="H501" s="70"/>
      <c r="Q501" s="46"/>
      <c r="BG501" s="45"/>
      <c r="BI501" s="46"/>
      <c r="BQ501" s="46"/>
      <c r="BR501" s="47"/>
      <c r="CQ501" s="48"/>
    </row>
    <row r="502" spans="8:95" s="44" customFormat="1">
      <c r="H502" s="70"/>
      <c r="Q502" s="46"/>
      <c r="BG502" s="45"/>
      <c r="BI502" s="46"/>
      <c r="BQ502" s="46"/>
      <c r="BR502" s="47"/>
      <c r="CQ502" s="48"/>
    </row>
    <row r="503" spans="8:95" s="44" customFormat="1">
      <c r="H503" s="70"/>
      <c r="Q503" s="46"/>
      <c r="BG503" s="45"/>
      <c r="BI503" s="46"/>
      <c r="BQ503" s="46"/>
      <c r="BR503" s="47"/>
      <c r="CQ503" s="48"/>
    </row>
    <row r="504" spans="8:95" s="44" customFormat="1">
      <c r="H504" s="70"/>
      <c r="Q504" s="46"/>
      <c r="BG504" s="45"/>
      <c r="BI504" s="46"/>
      <c r="BQ504" s="46"/>
      <c r="BR504" s="47"/>
      <c r="CQ504" s="48"/>
    </row>
    <row r="505" spans="8:95" s="44" customFormat="1">
      <c r="H505" s="70"/>
      <c r="Q505" s="46"/>
      <c r="BG505" s="45"/>
      <c r="BI505" s="46"/>
      <c r="BQ505" s="46"/>
      <c r="BR505" s="47"/>
      <c r="CQ505" s="48"/>
    </row>
    <row r="506" spans="8:95" s="44" customFormat="1">
      <c r="H506" s="70"/>
      <c r="Q506" s="46"/>
      <c r="BG506" s="45"/>
      <c r="BI506" s="46"/>
      <c r="BQ506" s="46"/>
      <c r="BR506" s="47"/>
      <c r="CQ506" s="48"/>
    </row>
    <row r="507" spans="8:95" s="44" customFormat="1">
      <c r="H507" s="70"/>
      <c r="Q507" s="46"/>
      <c r="BG507" s="45"/>
      <c r="BI507" s="46"/>
      <c r="BQ507" s="46"/>
      <c r="BR507" s="47"/>
      <c r="CQ507" s="48"/>
    </row>
    <row r="508" spans="8:95" s="44" customFormat="1">
      <c r="H508" s="70"/>
      <c r="Q508" s="46"/>
      <c r="BG508" s="45"/>
      <c r="BI508" s="46"/>
      <c r="BQ508" s="46"/>
      <c r="BR508" s="47"/>
      <c r="CQ508" s="48"/>
    </row>
    <row r="509" spans="8:95" s="44" customFormat="1">
      <c r="H509" s="70"/>
      <c r="Q509" s="46"/>
      <c r="BG509" s="45"/>
      <c r="BI509" s="46"/>
      <c r="BQ509" s="46"/>
      <c r="BR509" s="47"/>
      <c r="CQ509" s="48"/>
    </row>
    <row r="510" spans="8:95" s="44" customFormat="1">
      <c r="H510" s="70"/>
      <c r="Q510" s="46"/>
      <c r="BG510" s="45"/>
      <c r="BI510" s="46"/>
      <c r="BQ510" s="46"/>
      <c r="BR510" s="47"/>
      <c r="CQ510" s="48"/>
    </row>
    <row r="511" spans="8:95" s="44" customFormat="1">
      <c r="H511" s="70"/>
      <c r="Q511" s="46"/>
      <c r="BG511" s="45"/>
      <c r="BI511" s="46"/>
      <c r="BQ511" s="46"/>
      <c r="BR511" s="47"/>
      <c r="CQ511" s="48"/>
    </row>
    <row r="512" spans="8:95" s="44" customFormat="1">
      <c r="H512" s="70"/>
      <c r="Q512" s="46"/>
      <c r="BG512" s="45"/>
      <c r="BI512" s="46"/>
      <c r="BQ512" s="46"/>
      <c r="BR512" s="47"/>
      <c r="CQ512" s="48"/>
    </row>
    <row r="513" spans="8:95" s="44" customFormat="1">
      <c r="H513" s="70"/>
      <c r="Q513" s="46"/>
      <c r="BG513" s="45"/>
      <c r="BI513" s="46"/>
      <c r="BQ513" s="46"/>
      <c r="BR513" s="47"/>
      <c r="CQ513" s="48"/>
    </row>
    <row r="514" spans="8:95" s="44" customFormat="1">
      <c r="H514" s="70"/>
      <c r="Q514" s="46"/>
      <c r="BG514" s="45"/>
      <c r="BI514" s="46"/>
      <c r="BQ514" s="46"/>
      <c r="BR514" s="47"/>
      <c r="CQ514" s="48"/>
    </row>
    <row r="515" spans="8:95" s="44" customFormat="1">
      <c r="H515" s="70"/>
      <c r="Q515" s="46"/>
      <c r="BG515" s="45"/>
      <c r="BI515" s="46"/>
      <c r="BQ515" s="46"/>
      <c r="BR515" s="47"/>
      <c r="CQ515" s="48"/>
    </row>
    <row r="516" spans="8:95" s="44" customFormat="1">
      <c r="H516" s="70"/>
      <c r="Q516" s="46"/>
      <c r="BG516" s="45"/>
      <c r="BI516" s="46"/>
      <c r="BQ516" s="46"/>
      <c r="BR516" s="47"/>
      <c r="CQ516" s="48"/>
    </row>
    <row r="517" spans="8:95" s="44" customFormat="1">
      <c r="H517" s="70"/>
      <c r="Q517" s="46"/>
      <c r="BG517" s="45"/>
      <c r="BI517" s="46"/>
      <c r="BQ517" s="46"/>
      <c r="BR517" s="47"/>
      <c r="CQ517" s="48"/>
    </row>
    <row r="518" spans="8:95" s="44" customFormat="1">
      <c r="H518" s="70"/>
      <c r="Q518" s="46"/>
      <c r="BG518" s="45"/>
      <c r="BI518" s="46"/>
      <c r="BQ518" s="46"/>
      <c r="BR518" s="47"/>
      <c r="CQ518" s="48"/>
    </row>
    <row r="519" spans="8:95" s="44" customFormat="1">
      <c r="H519" s="70"/>
      <c r="Q519" s="46"/>
      <c r="BG519" s="45"/>
      <c r="BI519" s="46"/>
      <c r="BQ519" s="46"/>
      <c r="BR519" s="47"/>
      <c r="CQ519" s="48"/>
    </row>
    <row r="520" spans="8:95" s="44" customFormat="1">
      <c r="H520" s="70"/>
      <c r="Q520" s="46"/>
      <c r="BG520" s="45"/>
      <c r="BI520" s="46"/>
      <c r="BQ520" s="46"/>
      <c r="BR520" s="47"/>
      <c r="CQ520" s="48"/>
    </row>
    <row r="521" spans="8:95" s="44" customFormat="1">
      <c r="H521" s="70"/>
      <c r="Q521" s="46"/>
      <c r="BG521" s="45"/>
      <c r="BI521" s="46"/>
      <c r="BQ521" s="46"/>
      <c r="BR521" s="47"/>
      <c r="CQ521" s="48"/>
    </row>
    <row r="522" spans="8:95" s="44" customFormat="1">
      <c r="H522" s="70"/>
      <c r="Q522" s="46"/>
      <c r="BG522" s="45"/>
      <c r="BI522" s="46"/>
      <c r="BQ522" s="46"/>
      <c r="BR522" s="47"/>
      <c r="CQ522" s="48"/>
    </row>
    <row r="523" spans="8:95" s="44" customFormat="1">
      <c r="H523" s="70"/>
      <c r="Q523" s="46"/>
      <c r="BG523" s="45"/>
      <c r="BI523" s="46"/>
      <c r="BQ523" s="46"/>
      <c r="BR523" s="47"/>
      <c r="CQ523" s="48"/>
    </row>
    <row r="524" spans="8:95" s="44" customFormat="1">
      <c r="H524" s="70"/>
      <c r="Q524" s="46"/>
      <c r="BG524" s="45"/>
      <c r="BI524" s="46"/>
      <c r="BQ524" s="46"/>
      <c r="BR524" s="47"/>
      <c r="CQ524" s="48"/>
    </row>
    <row r="525" spans="8:95" s="44" customFormat="1">
      <c r="H525" s="70"/>
      <c r="Q525" s="46"/>
      <c r="BG525" s="45"/>
      <c r="BI525" s="46"/>
      <c r="BQ525" s="46"/>
      <c r="BR525" s="47"/>
      <c r="CQ525" s="48"/>
    </row>
    <row r="526" spans="8:95" s="44" customFormat="1">
      <c r="H526" s="70"/>
      <c r="Q526" s="46"/>
      <c r="BG526" s="45"/>
      <c r="BI526" s="46"/>
      <c r="BQ526" s="46"/>
      <c r="BR526" s="47"/>
      <c r="CQ526" s="48"/>
    </row>
    <row r="527" spans="8:95" s="44" customFormat="1">
      <c r="H527" s="70"/>
      <c r="Q527" s="46"/>
      <c r="BG527" s="45"/>
      <c r="BI527" s="46"/>
      <c r="BQ527" s="46"/>
      <c r="BR527" s="47"/>
      <c r="CQ527" s="48"/>
    </row>
    <row r="528" spans="8:95" s="44" customFormat="1">
      <c r="H528" s="70"/>
      <c r="Q528" s="46"/>
      <c r="BG528" s="45"/>
      <c r="BI528" s="46"/>
      <c r="BQ528" s="46"/>
      <c r="BR528" s="47"/>
      <c r="CQ528" s="48"/>
    </row>
    <row r="529" spans="8:95" s="44" customFormat="1">
      <c r="H529" s="70"/>
      <c r="Q529" s="46"/>
      <c r="BG529" s="45"/>
      <c r="BI529" s="46"/>
      <c r="BQ529" s="46"/>
      <c r="BR529" s="47"/>
      <c r="CQ529" s="48"/>
    </row>
    <row r="530" spans="8:95" s="44" customFormat="1">
      <c r="H530" s="70"/>
      <c r="Q530" s="46"/>
      <c r="BG530" s="45"/>
      <c r="BI530" s="46"/>
      <c r="BQ530" s="46"/>
      <c r="BR530" s="47"/>
      <c r="CQ530" s="48"/>
    </row>
    <row r="531" spans="8:95" s="44" customFormat="1">
      <c r="H531" s="70"/>
      <c r="Q531" s="46"/>
      <c r="BG531" s="45"/>
      <c r="BI531" s="46"/>
      <c r="BQ531" s="46"/>
      <c r="BR531" s="47"/>
      <c r="CQ531" s="48"/>
    </row>
    <row r="532" spans="8:95" s="44" customFormat="1">
      <c r="H532" s="70"/>
      <c r="Q532" s="46"/>
      <c r="BG532" s="45"/>
      <c r="BI532" s="46"/>
      <c r="BQ532" s="46"/>
      <c r="BR532" s="47"/>
      <c r="CQ532" s="48"/>
    </row>
    <row r="533" spans="8:95" s="44" customFormat="1">
      <c r="H533" s="70"/>
      <c r="Q533" s="46"/>
      <c r="BG533" s="45"/>
      <c r="BI533" s="46"/>
      <c r="BQ533" s="46"/>
      <c r="BR533" s="47"/>
      <c r="CQ533" s="48"/>
    </row>
    <row r="534" spans="8:95" s="44" customFormat="1">
      <c r="H534" s="70"/>
      <c r="Q534" s="46"/>
      <c r="BG534" s="45"/>
      <c r="BI534" s="46"/>
      <c r="BQ534" s="46"/>
      <c r="BR534" s="47"/>
      <c r="CQ534" s="48"/>
    </row>
    <row r="535" spans="8:95" s="44" customFormat="1">
      <c r="H535" s="70"/>
      <c r="Q535" s="46"/>
      <c r="BG535" s="45"/>
      <c r="BI535" s="46"/>
      <c r="BQ535" s="46"/>
      <c r="BR535" s="47"/>
      <c r="CQ535" s="48"/>
    </row>
    <row r="536" spans="8:95" s="44" customFormat="1">
      <c r="H536" s="70"/>
      <c r="Q536" s="46"/>
      <c r="BG536" s="45"/>
      <c r="BI536" s="46"/>
      <c r="BQ536" s="46"/>
      <c r="BR536" s="47"/>
      <c r="CQ536" s="48"/>
    </row>
    <row r="537" spans="8:95" s="44" customFormat="1">
      <c r="H537" s="70"/>
      <c r="Q537" s="46"/>
      <c r="BG537" s="45"/>
      <c r="BI537" s="46"/>
      <c r="BQ537" s="46"/>
      <c r="BR537" s="47"/>
      <c r="CQ537" s="48"/>
    </row>
    <row r="538" spans="8:95" s="44" customFormat="1">
      <c r="H538" s="70"/>
      <c r="Q538" s="46"/>
      <c r="BG538" s="45"/>
      <c r="BI538" s="46"/>
      <c r="BQ538" s="46"/>
      <c r="BR538" s="47"/>
      <c r="CQ538" s="48"/>
    </row>
    <row r="539" spans="8:95" s="44" customFormat="1">
      <c r="H539" s="70"/>
      <c r="Q539" s="46"/>
      <c r="BG539" s="45"/>
      <c r="BI539" s="46"/>
      <c r="BQ539" s="46"/>
      <c r="BR539" s="47"/>
      <c r="CQ539" s="48"/>
    </row>
    <row r="540" spans="8:95" s="44" customFormat="1">
      <c r="H540" s="70"/>
      <c r="Q540" s="46"/>
      <c r="BG540" s="45"/>
      <c r="BI540" s="46"/>
      <c r="BQ540" s="46"/>
      <c r="BR540" s="47"/>
      <c r="CQ540" s="48"/>
    </row>
    <row r="541" spans="8:95" s="44" customFormat="1">
      <c r="H541" s="70"/>
      <c r="Q541" s="46"/>
      <c r="BG541" s="45"/>
      <c r="BI541" s="46"/>
      <c r="BQ541" s="46"/>
      <c r="BR541" s="47"/>
      <c r="CQ541" s="48"/>
    </row>
    <row r="542" spans="8:95" s="44" customFormat="1">
      <c r="H542" s="70"/>
      <c r="Q542" s="46"/>
      <c r="BG542" s="45"/>
      <c r="BI542" s="46"/>
      <c r="BQ542" s="46"/>
      <c r="BR542" s="47"/>
      <c r="CQ542" s="48"/>
    </row>
    <row r="543" spans="8:95" s="44" customFormat="1">
      <c r="H543" s="70"/>
      <c r="Q543" s="46"/>
      <c r="BG543" s="45"/>
      <c r="BI543" s="46"/>
      <c r="BQ543" s="46"/>
      <c r="BR543" s="47"/>
      <c r="CQ543" s="48"/>
    </row>
    <row r="544" spans="8:95" s="44" customFormat="1">
      <c r="H544" s="70"/>
      <c r="Q544" s="46"/>
      <c r="BG544" s="45"/>
      <c r="BI544" s="46"/>
      <c r="BQ544" s="46"/>
      <c r="BR544" s="47"/>
      <c r="CQ544" s="48"/>
    </row>
    <row r="545" spans="8:95" s="44" customFormat="1">
      <c r="H545" s="70"/>
      <c r="Q545" s="46"/>
      <c r="BG545" s="45"/>
      <c r="BI545" s="46"/>
      <c r="BQ545" s="46"/>
      <c r="BR545" s="47"/>
      <c r="CQ545" s="48"/>
    </row>
    <row r="546" spans="8:95" s="44" customFormat="1">
      <c r="H546" s="70"/>
      <c r="Q546" s="46"/>
      <c r="BG546" s="45"/>
      <c r="BI546" s="46"/>
      <c r="BQ546" s="46"/>
      <c r="BR546" s="47"/>
      <c r="CQ546" s="48"/>
    </row>
    <row r="547" spans="8:95" s="44" customFormat="1">
      <c r="H547" s="70"/>
      <c r="Q547" s="46"/>
      <c r="BG547" s="45"/>
      <c r="BI547" s="46"/>
      <c r="BQ547" s="46"/>
      <c r="BR547" s="47"/>
      <c r="CQ547" s="48"/>
    </row>
    <row r="548" spans="8:95" s="44" customFormat="1">
      <c r="H548" s="70"/>
      <c r="Q548" s="46"/>
      <c r="BG548" s="45"/>
      <c r="BI548" s="46"/>
      <c r="BQ548" s="46"/>
      <c r="BR548" s="47"/>
      <c r="CQ548" s="48"/>
    </row>
    <row r="549" spans="8:95" s="44" customFormat="1">
      <c r="H549" s="70"/>
      <c r="Q549" s="46"/>
      <c r="BG549" s="45"/>
      <c r="BI549" s="46"/>
      <c r="BQ549" s="46"/>
      <c r="BR549" s="47"/>
      <c r="CQ549" s="48"/>
    </row>
    <row r="550" spans="8:95" s="44" customFormat="1">
      <c r="H550" s="70"/>
      <c r="Q550" s="46"/>
      <c r="BG550" s="45"/>
      <c r="BI550" s="46"/>
      <c r="BQ550" s="46"/>
      <c r="BR550" s="47"/>
      <c r="CQ550" s="48"/>
    </row>
    <row r="551" spans="8:95" s="44" customFormat="1">
      <c r="H551" s="70"/>
      <c r="Q551" s="46"/>
      <c r="BG551" s="45"/>
      <c r="BI551" s="46"/>
      <c r="BQ551" s="46"/>
      <c r="BR551" s="47"/>
      <c r="CQ551" s="48"/>
    </row>
    <row r="552" spans="8:95" s="44" customFormat="1">
      <c r="H552" s="70"/>
      <c r="Q552" s="46"/>
      <c r="BG552" s="45"/>
      <c r="BI552" s="46"/>
      <c r="BQ552" s="46"/>
      <c r="BR552" s="47"/>
      <c r="CQ552" s="48"/>
    </row>
    <row r="553" spans="8:95" s="44" customFormat="1">
      <c r="H553" s="70"/>
      <c r="Q553" s="46"/>
      <c r="BG553" s="45"/>
      <c r="BI553" s="46"/>
      <c r="BQ553" s="46"/>
      <c r="BR553" s="47"/>
      <c r="CQ553" s="48"/>
    </row>
    <row r="554" spans="8:95" s="44" customFormat="1">
      <c r="H554" s="70"/>
      <c r="Q554" s="46"/>
      <c r="BG554" s="45"/>
      <c r="BI554" s="46"/>
      <c r="BQ554" s="46"/>
      <c r="BR554" s="47"/>
      <c r="CQ554" s="48"/>
    </row>
    <row r="555" spans="8:95" s="44" customFormat="1">
      <c r="H555" s="70"/>
      <c r="Q555" s="46"/>
      <c r="BG555" s="45"/>
      <c r="BI555" s="46"/>
      <c r="BQ555" s="46"/>
      <c r="BR555" s="47"/>
      <c r="CQ555" s="48"/>
    </row>
    <row r="556" spans="8:95" s="44" customFormat="1">
      <c r="H556" s="70"/>
      <c r="Q556" s="46"/>
      <c r="BG556" s="45"/>
      <c r="BI556" s="46"/>
      <c r="BQ556" s="46"/>
      <c r="BR556" s="47"/>
      <c r="CQ556" s="48"/>
    </row>
    <row r="557" spans="8:95" s="44" customFormat="1">
      <c r="H557" s="70"/>
      <c r="Q557" s="46"/>
      <c r="BG557" s="45"/>
      <c r="BI557" s="46"/>
      <c r="BQ557" s="46"/>
      <c r="BR557" s="47"/>
      <c r="CQ557" s="48"/>
    </row>
    <row r="558" spans="8:95" s="44" customFormat="1">
      <c r="H558" s="70"/>
      <c r="Q558" s="46"/>
      <c r="BG558" s="45"/>
      <c r="BI558" s="46"/>
      <c r="BQ558" s="46"/>
      <c r="BR558" s="47"/>
      <c r="CQ558" s="48"/>
    </row>
    <row r="559" spans="8:95" s="44" customFormat="1">
      <c r="H559" s="70"/>
      <c r="Q559" s="46"/>
      <c r="BG559" s="45"/>
      <c r="BI559" s="46"/>
      <c r="BQ559" s="46"/>
      <c r="BR559" s="47"/>
      <c r="CQ559" s="48"/>
    </row>
    <row r="560" spans="8:95" s="44" customFormat="1">
      <c r="H560" s="70"/>
      <c r="Q560" s="46"/>
      <c r="BG560" s="45"/>
      <c r="BI560" s="46"/>
      <c r="BQ560" s="46"/>
      <c r="BR560" s="47"/>
      <c r="CQ560" s="48"/>
    </row>
    <row r="561" spans="8:95" s="44" customFormat="1">
      <c r="H561" s="70"/>
      <c r="Q561" s="46"/>
      <c r="BG561" s="45"/>
      <c r="BI561" s="46"/>
      <c r="BQ561" s="46"/>
      <c r="BR561" s="47"/>
      <c r="CQ561" s="48"/>
    </row>
    <row r="562" spans="8:95" s="44" customFormat="1">
      <c r="H562" s="70"/>
      <c r="Q562" s="46"/>
      <c r="BG562" s="45"/>
      <c r="BI562" s="46"/>
      <c r="BQ562" s="46"/>
      <c r="BR562" s="47"/>
      <c r="CQ562" s="48"/>
    </row>
    <row r="563" spans="8:95" s="44" customFormat="1">
      <c r="H563" s="70"/>
      <c r="Q563" s="46"/>
      <c r="BG563" s="45"/>
      <c r="BI563" s="46"/>
      <c r="BQ563" s="46"/>
      <c r="BR563" s="47"/>
      <c r="CQ563" s="48"/>
    </row>
    <row r="564" spans="8:95" s="44" customFormat="1">
      <c r="H564" s="70"/>
      <c r="Q564" s="46"/>
      <c r="BG564" s="45"/>
      <c r="BI564" s="46"/>
      <c r="BQ564" s="46"/>
      <c r="BR564" s="47"/>
      <c r="CQ564" s="48"/>
    </row>
    <row r="565" spans="8:95" s="44" customFormat="1">
      <c r="H565" s="70"/>
      <c r="Q565" s="46"/>
      <c r="BG565" s="45"/>
      <c r="BI565" s="46"/>
      <c r="BQ565" s="46"/>
      <c r="BR565" s="47"/>
      <c r="CQ565" s="48"/>
    </row>
    <row r="566" spans="8:95" s="44" customFormat="1">
      <c r="H566" s="70"/>
      <c r="Q566" s="46"/>
      <c r="BG566" s="45"/>
      <c r="BI566" s="46"/>
      <c r="BQ566" s="46"/>
      <c r="BR566" s="47"/>
      <c r="CQ566" s="48"/>
    </row>
    <row r="567" spans="8:95" s="44" customFormat="1">
      <c r="H567" s="70"/>
      <c r="Q567" s="46"/>
      <c r="BG567" s="45"/>
      <c r="BI567" s="46"/>
      <c r="BQ567" s="46"/>
      <c r="BR567" s="47"/>
      <c r="CQ567" s="48"/>
    </row>
    <row r="568" spans="8:95" s="44" customFormat="1">
      <c r="H568" s="70"/>
      <c r="Q568" s="46"/>
      <c r="BG568" s="45"/>
      <c r="BI568" s="46"/>
      <c r="BQ568" s="46"/>
      <c r="BR568" s="47"/>
      <c r="CQ568" s="48"/>
    </row>
    <row r="569" spans="8:95" s="44" customFormat="1">
      <c r="H569" s="70"/>
      <c r="Q569" s="46"/>
      <c r="BG569" s="45"/>
      <c r="BI569" s="46"/>
      <c r="BQ569" s="46"/>
      <c r="BR569" s="47"/>
      <c r="CQ569" s="48"/>
    </row>
    <row r="570" spans="8:95" s="44" customFormat="1">
      <c r="H570" s="70"/>
      <c r="Q570" s="46"/>
      <c r="BG570" s="45"/>
      <c r="BI570" s="46"/>
      <c r="BQ570" s="46"/>
      <c r="BR570" s="47"/>
      <c r="CQ570" s="48"/>
    </row>
    <row r="571" spans="8:95" s="44" customFormat="1">
      <c r="H571" s="70"/>
      <c r="Q571" s="46"/>
      <c r="BG571" s="45"/>
      <c r="BI571" s="46"/>
      <c r="BQ571" s="46"/>
      <c r="BR571" s="47"/>
      <c r="CQ571" s="48"/>
    </row>
    <row r="572" spans="8:95" s="44" customFormat="1">
      <c r="H572" s="70"/>
      <c r="Q572" s="46"/>
      <c r="BG572" s="45"/>
      <c r="BI572" s="46"/>
      <c r="BQ572" s="46"/>
      <c r="BR572" s="47"/>
      <c r="CQ572" s="48"/>
    </row>
    <row r="573" spans="8:95" s="44" customFormat="1">
      <c r="H573" s="70"/>
      <c r="Q573" s="46"/>
      <c r="BG573" s="45"/>
      <c r="BI573" s="46"/>
      <c r="BQ573" s="46"/>
      <c r="BR573" s="47"/>
      <c r="CQ573" s="48"/>
    </row>
    <row r="574" spans="8:95" s="44" customFormat="1">
      <c r="H574" s="70"/>
      <c r="Q574" s="46"/>
      <c r="BG574" s="45"/>
      <c r="BI574" s="46"/>
      <c r="BQ574" s="46"/>
      <c r="BR574" s="47"/>
      <c r="CQ574" s="48"/>
    </row>
    <row r="575" spans="8:95" s="44" customFormat="1">
      <c r="H575" s="70"/>
      <c r="Q575" s="46"/>
      <c r="BG575" s="45"/>
      <c r="BI575" s="46"/>
      <c r="BQ575" s="46"/>
      <c r="BR575" s="47"/>
      <c r="CQ575" s="48"/>
    </row>
    <row r="576" spans="8:95" s="44" customFormat="1">
      <c r="H576" s="70"/>
      <c r="Q576" s="46"/>
      <c r="BG576" s="45"/>
      <c r="BI576" s="46"/>
      <c r="BQ576" s="46"/>
      <c r="BR576" s="47"/>
      <c r="CQ576" s="48"/>
    </row>
    <row r="577" spans="8:95" s="44" customFormat="1">
      <c r="H577" s="70"/>
      <c r="Q577" s="46"/>
      <c r="BG577" s="45"/>
      <c r="BI577" s="46"/>
      <c r="BQ577" s="46"/>
      <c r="BR577" s="47"/>
      <c r="CQ577" s="48"/>
    </row>
    <row r="578" spans="8:95" s="44" customFormat="1">
      <c r="H578" s="70"/>
      <c r="Q578" s="46"/>
      <c r="BG578" s="45"/>
      <c r="BI578" s="46"/>
      <c r="BQ578" s="46"/>
      <c r="BR578" s="47"/>
      <c r="CQ578" s="48"/>
    </row>
    <row r="579" spans="8:95" s="44" customFormat="1">
      <c r="H579" s="70"/>
      <c r="Q579" s="46"/>
      <c r="BG579" s="45"/>
      <c r="BI579" s="46"/>
      <c r="BQ579" s="46"/>
      <c r="BR579" s="47"/>
      <c r="CQ579" s="48"/>
    </row>
    <row r="580" spans="8:95" s="44" customFormat="1">
      <c r="H580" s="70"/>
      <c r="Q580" s="46"/>
      <c r="BG580" s="45"/>
      <c r="BI580" s="46"/>
      <c r="BQ580" s="46"/>
      <c r="BR580" s="47"/>
      <c r="CQ580" s="48"/>
    </row>
    <row r="581" spans="8:95" s="44" customFormat="1">
      <c r="H581" s="70"/>
      <c r="Q581" s="46"/>
      <c r="BG581" s="45"/>
      <c r="BI581" s="46"/>
      <c r="BQ581" s="46"/>
      <c r="BR581" s="47"/>
      <c r="CQ581" s="48"/>
    </row>
    <row r="582" spans="8:95" s="44" customFormat="1">
      <c r="H582" s="70"/>
      <c r="Q582" s="46"/>
      <c r="BG582" s="45"/>
      <c r="BI582" s="46"/>
      <c r="BQ582" s="46"/>
      <c r="BR582" s="47"/>
      <c r="CQ582" s="48"/>
    </row>
    <row r="583" spans="8:95" s="44" customFormat="1">
      <c r="H583" s="70"/>
      <c r="Q583" s="46"/>
      <c r="BG583" s="45"/>
      <c r="BI583" s="46"/>
      <c r="BQ583" s="46"/>
      <c r="BR583" s="47"/>
      <c r="CQ583" s="48"/>
    </row>
    <row r="584" spans="8:95" s="44" customFormat="1">
      <c r="H584" s="70"/>
      <c r="Q584" s="46"/>
      <c r="BG584" s="45"/>
      <c r="BI584" s="46"/>
      <c r="BQ584" s="46"/>
      <c r="BR584" s="47"/>
      <c r="CQ584" s="48"/>
    </row>
    <row r="585" spans="8:95" s="44" customFormat="1">
      <c r="H585" s="70"/>
      <c r="Q585" s="46"/>
      <c r="BG585" s="45"/>
      <c r="BI585" s="46"/>
      <c r="BQ585" s="46"/>
      <c r="BR585" s="47"/>
      <c r="CQ585" s="48"/>
    </row>
    <row r="586" spans="8:95" s="44" customFormat="1">
      <c r="H586" s="70"/>
      <c r="Q586" s="46"/>
      <c r="BG586" s="45"/>
      <c r="BI586" s="46"/>
      <c r="BQ586" s="46"/>
      <c r="BR586" s="47"/>
      <c r="CQ586" s="48"/>
    </row>
    <row r="587" spans="8:95" s="44" customFormat="1">
      <c r="H587" s="70"/>
      <c r="Q587" s="46"/>
      <c r="BG587" s="45"/>
      <c r="BI587" s="46"/>
      <c r="BQ587" s="46"/>
      <c r="BR587" s="47"/>
      <c r="CQ587" s="48"/>
    </row>
    <row r="588" spans="8:95" s="44" customFormat="1">
      <c r="H588" s="70"/>
      <c r="Q588" s="46"/>
      <c r="BG588" s="45"/>
      <c r="BI588" s="46"/>
      <c r="BQ588" s="46"/>
      <c r="BR588" s="47"/>
      <c r="CQ588" s="48"/>
    </row>
    <row r="589" spans="8:95" s="44" customFormat="1">
      <c r="H589" s="70"/>
      <c r="Q589" s="46"/>
      <c r="BG589" s="45"/>
      <c r="BI589" s="46"/>
      <c r="BQ589" s="46"/>
      <c r="BR589" s="47"/>
      <c r="CQ589" s="48"/>
    </row>
    <row r="590" spans="8:95" s="44" customFormat="1">
      <c r="H590" s="70"/>
      <c r="Q590" s="46"/>
      <c r="BG590" s="45"/>
      <c r="BI590" s="46"/>
      <c r="BQ590" s="46"/>
      <c r="BR590" s="47"/>
      <c r="CQ590" s="48"/>
    </row>
    <row r="591" spans="8:95" s="44" customFormat="1">
      <c r="H591" s="70"/>
      <c r="Q591" s="46"/>
      <c r="BG591" s="45"/>
      <c r="BI591" s="46"/>
      <c r="BQ591" s="46"/>
      <c r="BR591" s="47"/>
      <c r="CQ591" s="48"/>
    </row>
    <row r="592" spans="8:95" s="44" customFormat="1">
      <c r="H592" s="70"/>
      <c r="Q592" s="46"/>
      <c r="BG592" s="45"/>
      <c r="BI592" s="46"/>
      <c r="BQ592" s="46"/>
      <c r="BR592" s="47"/>
      <c r="CQ592" s="48"/>
    </row>
    <row r="593" spans="8:95" s="44" customFormat="1">
      <c r="H593" s="70"/>
      <c r="Q593" s="46"/>
      <c r="BG593" s="45"/>
      <c r="BI593" s="46"/>
      <c r="BQ593" s="46"/>
      <c r="BR593" s="47"/>
      <c r="CQ593" s="48"/>
    </row>
    <row r="594" spans="8:95" s="44" customFormat="1">
      <c r="H594" s="70"/>
      <c r="Q594" s="46"/>
      <c r="BG594" s="45"/>
      <c r="BI594" s="46"/>
      <c r="BQ594" s="46"/>
      <c r="BR594" s="47"/>
      <c r="CQ594" s="48"/>
    </row>
    <row r="595" spans="8:95" s="44" customFormat="1">
      <c r="H595" s="70"/>
      <c r="Q595" s="46"/>
      <c r="BG595" s="45"/>
      <c r="BI595" s="46"/>
      <c r="BQ595" s="46"/>
      <c r="BR595" s="47"/>
      <c r="CQ595" s="48"/>
    </row>
    <row r="596" spans="8:95" s="44" customFormat="1">
      <c r="H596" s="70"/>
      <c r="Q596" s="46"/>
      <c r="BG596" s="45"/>
      <c r="BI596" s="46"/>
      <c r="BQ596" s="46"/>
      <c r="BR596" s="47"/>
      <c r="CQ596" s="48"/>
    </row>
    <row r="597" spans="8:95" s="44" customFormat="1">
      <c r="H597" s="70"/>
      <c r="Q597" s="46"/>
      <c r="BG597" s="45"/>
      <c r="BI597" s="46"/>
      <c r="BQ597" s="46"/>
      <c r="BR597" s="47"/>
      <c r="CQ597" s="48"/>
    </row>
    <row r="598" spans="8:95" s="44" customFormat="1">
      <c r="H598" s="70"/>
      <c r="Q598" s="46"/>
      <c r="BG598" s="45"/>
      <c r="BI598" s="46"/>
      <c r="BQ598" s="46"/>
      <c r="BR598" s="47"/>
      <c r="CQ598" s="48"/>
    </row>
    <row r="599" spans="8:95" s="44" customFormat="1">
      <c r="H599" s="70"/>
      <c r="Q599" s="46"/>
      <c r="BG599" s="45"/>
      <c r="BI599" s="46"/>
      <c r="BQ599" s="46"/>
      <c r="BR599" s="47"/>
      <c r="CQ599" s="48"/>
    </row>
    <row r="600" spans="8:95" s="44" customFormat="1">
      <c r="H600" s="70"/>
      <c r="Q600" s="46"/>
      <c r="BG600" s="45"/>
      <c r="BI600" s="46"/>
      <c r="BQ600" s="46"/>
      <c r="BR600" s="47"/>
      <c r="CQ600" s="48"/>
    </row>
    <row r="601" spans="8:95" s="44" customFormat="1">
      <c r="H601" s="70"/>
      <c r="Q601" s="46"/>
      <c r="BG601" s="45"/>
      <c r="BI601" s="46"/>
      <c r="BQ601" s="46"/>
      <c r="BR601" s="47"/>
      <c r="CQ601" s="48"/>
    </row>
    <row r="602" spans="8:95" s="44" customFormat="1">
      <c r="H602" s="70"/>
      <c r="Q602" s="46"/>
      <c r="BG602" s="45"/>
      <c r="BI602" s="46"/>
      <c r="BQ602" s="46"/>
      <c r="BR602" s="47"/>
      <c r="CQ602" s="48"/>
    </row>
    <row r="603" spans="8:95" s="44" customFormat="1">
      <c r="H603" s="70"/>
      <c r="Q603" s="46"/>
      <c r="BG603" s="45"/>
      <c r="BI603" s="46"/>
      <c r="BQ603" s="46"/>
      <c r="BR603" s="47"/>
      <c r="CQ603" s="48"/>
    </row>
    <row r="604" spans="8:95" s="44" customFormat="1">
      <c r="H604" s="70"/>
      <c r="Q604" s="46"/>
      <c r="BG604" s="45"/>
      <c r="BI604" s="46"/>
      <c r="BQ604" s="46"/>
      <c r="BR604" s="47"/>
      <c r="CQ604" s="48"/>
    </row>
    <row r="605" spans="8:95" s="44" customFormat="1">
      <c r="H605" s="70"/>
      <c r="Q605" s="46"/>
      <c r="BG605" s="45"/>
      <c r="BI605" s="46"/>
      <c r="BQ605" s="46"/>
      <c r="BR605" s="47"/>
      <c r="CQ605" s="48"/>
    </row>
    <row r="606" spans="8:95" s="44" customFormat="1">
      <c r="H606" s="70"/>
      <c r="Q606" s="46"/>
      <c r="BG606" s="45"/>
      <c r="BI606" s="46"/>
      <c r="BQ606" s="46"/>
      <c r="BR606" s="47"/>
      <c r="CQ606" s="48"/>
    </row>
    <row r="607" spans="8:95" s="44" customFormat="1">
      <c r="H607" s="70"/>
      <c r="Q607" s="46"/>
      <c r="BG607" s="45"/>
      <c r="BI607" s="46"/>
      <c r="BQ607" s="46"/>
      <c r="BR607" s="47"/>
      <c r="CQ607" s="48"/>
    </row>
    <row r="608" spans="8:95" s="44" customFormat="1">
      <c r="H608" s="70"/>
      <c r="Q608" s="46"/>
      <c r="BG608" s="45"/>
      <c r="BI608" s="46"/>
      <c r="BQ608" s="46"/>
      <c r="BR608" s="47"/>
      <c r="CQ608" s="48"/>
    </row>
    <row r="609" spans="8:95" s="44" customFormat="1">
      <c r="H609" s="70"/>
      <c r="Q609" s="46"/>
      <c r="BG609" s="45"/>
      <c r="BI609" s="46"/>
      <c r="BQ609" s="46"/>
      <c r="BR609" s="47"/>
      <c r="CQ609" s="48"/>
    </row>
    <row r="610" spans="8:95" s="44" customFormat="1">
      <c r="H610" s="70"/>
      <c r="Q610" s="46"/>
      <c r="BG610" s="45"/>
      <c r="BI610" s="46"/>
      <c r="BQ610" s="46"/>
      <c r="BR610" s="47"/>
      <c r="CQ610" s="48"/>
    </row>
    <row r="611" spans="8:95" s="44" customFormat="1">
      <c r="H611" s="70"/>
      <c r="Q611" s="46"/>
      <c r="BG611" s="45"/>
      <c r="BI611" s="46"/>
      <c r="BQ611" s="46"/>
      <c r="BR611" s="47"/>
      <c r="CQ611" s="48"/>
    </row>
    <row r="612" spans="8:95" s="44" customFormat="1">
      <c r="H612" s="70"/>
      <c r="Q612" s="46"/>
      <c r="BG612" s="45"/>
      <c r="BI612" s="46"/>
      <c r="BQ612" s="46"/>
      <c r="BR612" s="47"/>
      <c r="CQ612" s="48"/>
    </row>
    <row r="613" spans="8:95" s="44" customFormat="1">
      <c r="H613" s="70"/>
      <c r="Q613" s="46"/>
      <c r="BG613" s="45"/>
      <c r="BI613" s="46"/>
      <c r="BQ613" s="46"/>
      <c r="BR613" s="47"/>
      <c r="CQ613" s="48"/>
    </row>
    <row r="614" spans="8:95" s="44" customFormat="1">
      <c r="H614" s="70"/>
      <c r="Q614" s="46"/>
      <c r="BG614" s="45"/>
      <c r="BI614" s="46"/>
      <c r="BQ614" s="46"/>
      <c r="BR614" s="47"/>
      <c r="CQ614" s="48"/>
    </row>
    <row r="615" spans="8:95" s="44" customFormat="1">
      <c r="H615" s="70"/>
      <c r="Q615" s="46"/>
      <c r="BG615" s="45"/>
      <c r="BI615" s="46"/>
      <c r="BQ615" s="46"/>
      <c r="BR615" s="47"/>
      <c r="CQ615" s="48"/>
    </row>
    <row r="616" spans="8:95" s="44" customFormat="1">
      <c r="H616" s="70"/>
      <c r="Q616" s="46"/>
      <c r="BG616" s="45"/>
      <c r="BI616" s="46"/>
      <c r="BQ616" s="46"/>
      <c r="BR616" s="47"/>
      <c r="CQ616" s="48"/>
    </row>
    <row r="617" spans="8:95" s="44" customFormat="1">
      <c r="H617" s="70"/>
      <c r="Q617" s="46"/>
      <c r="BG617" s="45"/>
      <c r="BI617" s="46"/>
      <c r="BQ617" s="46"/>
      <c r="BR617" s="47"/>
      <c r="CQ617" s="48"/>
    </row>
    <row r="618" spans="8:95" s="44" customFormat="1">
      <c r="H618" s="70"/>
      <c r="Q618" s="46"/>
      <c r="BG618" s="45"/>
      <c r="BI618" s="46"/>
      <c r="BQ618" s="46"/>
      <c r="BR618" s="47"/>
      <c r="CQ618" s="48"/>
    </row>
    <row r="619" spans="8:95" s="44" customFormat="1">
      <c r="H619" s="70"/>
      <c r="Q619" s="46"/>
      <c r="BG619" s="45"/>
      <c r="BI619" s="46"/>
      <c r="BQ619" s="46"/>
      <c r="BR619" s="47"/>
      <c r="CQ619" s="48"/>
    </row>
    <row r="620" spans="8:95" s="44" customFormat="1">
      <c r="H620" s="70"/>
      <c r="Q620" s="46"/>
      <c r="BG620" s="45"/>
      <c r="BI620" s="46"/>
      <c r="BQ620" s="46"/>
      <c r="BR620" s="47"/>
      <c r="CQ620" s="48"/>
    </row>
    <row r="621" spans="8:95" s="44" customFormat="1">
      <c r="H621" s="70"/>
      <c r="Q621" s="46"/>
      <c r="BG621" s="45"/>
      <c r="BI621" s="46"/>
      <c r="BQ621" s="46"/>
      <c r="BR621" s="47"/>
      <c r="CQ621" s="48"/>
    </row>
    <row r="622" spans="8:95" s="44" customFormat="1">
      <c r="H622" s="70"/>
      <c r="Q622" s="46"/>
      <c r="BG622" s="45"/>
      <c r="BI622" s="46"/>
      <c r="BQ622" s="46"/>
      <c r="BR622" s="47"/>
      <c r="CQ622" s="48"/>
    </row>
    <row r="623" spans="8:95" s="44" customFormat="1">
      <c r="H623" s="70"/>
      <c r="Q623" s="46"/>
      <c r="BG623" s="45"/>
      <c r="BI623" s="46"/>
      <c r="BQ623" s="46"/>
      <c r="BR623" s="47"/>
      <c r="CQ623" s="48"/>
    </row>
    <row r="624" spans="8:95" s="44" customFormat="1">
      <c r="H624" s="70"/>
      <c r="Q624" s="46"/>
      <c r="BG624" s="45"/>
      <c r="BI624" s="46"/>
      <c r="BQ624" s="46"/>
      <c r="BR624" s="47"/>
      <c r="CQ624" s="48"/>
    </row>
    <row r="625" spans="8:95" s="44" customFormat="1">
      <c r="H625" s="70"/>
      <c r="Q625" s="46"/>
      <c r="BG625" s="45"/>
      <c r="BI625" s="46"/>
      <c r="BQ625" s="46"/>
      <c r="BR625" s="47"/>
      <c r="CQ625" s="48"/>
    </row>
    <row r="626" spans="8:95" s="44" customFormat="1">
      <c r="H626" s="70"/>
      <c r="Q626" s="46"/>
      <c r="BG626" s="45"/>
      <c r="BI626" s="46"/>
      <c r="BQ626" s="46"/>
      <c r="BR626" s="47"/>
      <c r="CQ626" s="48"/>
    </row>
    <row r="627" spans="8:95" s="44" customFormat="1">
      <c r="H627" s="70"/>
      <c r="Q627" s="46"/>
      <c r="BG627" s="45"/>
      <c r="BI627" s="46"/>
      <c r="BQ627" s="46"/>
      <c r="BR627" s="47"/>
      <c r="CQ627" s="48"/>
    </row>
    <row r="628" spans="8:95" s="44" customFormat="1">
      <c r="H628" s="70"/>
      <c r="Q628" s="46"/>
      <c r="BG628" s="45"/>
      <c r="BI628" s="46"/>
      <c r="BQ628" s="46"/>
      <c r="BR628" s="47"/>
      <c r="CQ628" s="48"/>
    </row>
    <row r="629" spans="8:95" s="44" customFormat="1">
      <c r="H629" s="70"/>
      <c r="Q629" s="46"/>
      <c r="BG629" s="45"/>
      <c r="BI629" s="46"/>
      <c r="BQ629" s="46"/>
      <c r="BR629" s="47"/>
      <c r="CQ629" s="48"/>
    </row>
    <row r="630" spans="8:95" s="44" customFormat="1">
      <c r="H630" s="70"/>
      <c r="Q630" s="46"/>
      <c r="BG630" s="45"/>
      <c r="BI630" s="46"/>
      <c r="BQ630" s="46"/>
      <c r="BR630" s="47"/>
      <c r="CQ630" s="48"/>
    </row>
    <row r="631" spans="8:95" s="44" customFormat="1">
      <c r="H631" s="70"/>
      <c r="Q631" s="46"/>
      <c r="BG631" s="45"/>
      <c r="BI631" s="46"/>
      <c r="BQ631" s="46"/>
      <c r="BR631" s="47"/>
      <c r="CQ631" s="48"/>
    </row>
    <row r="632" spans="8:95" s="44" customFormat="1">
      <c r="H632" s="70"/>
      <c r="Q632" s="46"/>
      <c r="BG632" s="45"/>
      <c r="BI632" s="46"/>
      <c r="BQ632" s="46"/>
      <c r="BR632" s="47"/>
      <c r="CQ632" s="48"/>
    </row>
    <row r="633" spans="8:95" s="44" customFormat="1">
      <c r="H633" s="70"/>
      <c r="Q633" s="46"/>
      <c r="BG633" s="45"/>
      <c r="BI633" s="46"/>
      <c r="BQ633" s="46"/>
      <c r="BR633" s="47"/>
      <c r="CQ633" s="48"/>
    </row>
    <row r="634" spans="8:95" s="44" customFormat="1">
      <c r="H634" s="70"/>
      <c r="Q634" s="46"/>
      <c r="BG634" s="45"/>
      <c r="BI634" s="46"/>
      <c r="BQ634" s="46"/>
      <c r="BR634" s="47"/>
      <c r="CQ634" s="48"/>
    </row>
    <row r="635" spans="8:95" s="44" customFormat="1">
      <c r="H635" s="70"/>
      <c r="Q635" s="46"/>
      <c r="BG635" s="45"/>
      <c r="BI635" s="46"/>
      <c r="BQ635" s="46"/>
      <c r="BR635" s="47"/>
      <c r="CQ635" s="48"/>
    </row>
    <row r="636" spans="8:95" s="44" customFormat="1">
      <c r="H636" s="70"/>
      <c r="Q636" s="46"/>
      <c r="BG636" s="45"/>
      <c r="BI636" s="46"/>
      <c r="BQ636" s="46"/>
      <c r="BR636" s="47"/>
      <c r="CQ636" s="48"/>
    </row>
    <row r="637" spans="8:95" s="44" customFormat="1">
      <c r="H637" s="70"/>
      <c r="Q637" s="46"/>
      <c r="BG637" s="45"/>
      <c r="BI637" s="46"/>
      <c r="BQ637" s="46"/>
      <c r="BR637" s="47"/>
      <c r="CQ637" s="48"/>
    </row>
    <row r="638" spans="8:95" s="44" customFormat="1">
      <c r="H638" s="70"/>
      <c r="Q638" s="46"/>
      <c r="BG638" s="45"/>
      <c r="BI638" s="46"/>
      <c r="BQ638" s="46"/>
      <c r="BR638" s="47"/>
      <c r="CQ638" s="48"/>
    </row>
    <row r="639" spans="8:95" s="44" customFormat="1">
      <c r="H639" s="70"/>
      <c r="Q639" s="46"/>
      <c r="BG639" s="45"/>
      <c r="BI639" s="46"/>
      <c r="BQ639" s="46"/>
      <c r="BR639" s="47"/>
      <c r="CQ639" s="48"/>
    </row>
    <row r="640" spans="8:95" s="44" customFormat="1">
      <c r="H640" s="70"/>
      <c r="Q640" s="46"/>
      <c r="BG640" s="45"/>
      <c r="BI640" s="46"/>
      <c r="BQ640" s="46"/>
      <c r="BR640" s="47"/>
      <c r="CQ640" s="48"/>
    </row>
    <row r="641" spans="8:95" s="44" customFormat="1">
      <c r="H641" s="70"/>
      <c r="Q641" s="46"/>
      <c r="BG641" s="45"/>
      <c r="BI641" s="46"/>
      <c r="BQ641" s="46"/>
      <c r="BR641" s="47"/>
      <c r="CQ641" s="48"/>
    </row>
    <row r="642" spans="8:95" s="44" customFormat="1">
      <c r="H642" s="70"/>
      <c r="Q642" s="46"/>
      <c r="BG642" s="45"/>
      <c r="BI642" s="46"/>
      <c r="BQ642" s="46"/>
      <c r="BR642" s="47"/>
      <c r="CQ642" s="48"/>
    </row>
    <row r="643" spans="8:95" s="44" customFormat="1">
      <c r="H643" s="70"/>
      <c r="Q643" s="46"/>
      <c r="BG643" s="45"/>
      <c r="BI643" s="46"/>
      <c r="BQ643" s="46"/>
      <c r="BR643" s="47"/>
      <c r="CQ643" s="48"/>
    </row>
    <row r="644" spans="8:95" s="44" customFormat="1">
      <c r="H644" s="70"/>
      <c r="Q644" s="46"/>
      <c r="BG644" s="45"/>
      <c r="BI644" s="46"/>
      <c r="BQ644" s="46"/>
      <c r="BR644" s="47"/>
      <c r="CQ644" s="48"/>
    </row>
    <row r="645" spans="8:95" s="44" customFormat="1">
      <c r="H645" s="70"/>
      <c r="Q645" s="46"/>
      <c r="BG645" s="45"/>
      <c r="BI645" s="46"/>
      <c r="BQ645" s="46"/>
      <c r="BR645" s="47"/>
      <c r="CQ645" s="48"/>
    </row>
    <row r="646" spans="8:95" s="44" customFormat="1">
      <c r="H646" s="70"/>
      <c r="Q646" s="46"/>
      <c r="BG646" s="45"/>
      <c r="BI646" s="46"/>
      <c r="BQ646" s="46"/>
      <c r="BR646" s="47"/>
      <c r="CQ646" s="48"/>
    </row>
    <row r="647" spans="8:95" s="44" customFormat="1">
      <c r="H647" s="70"/>
      <c r="Q647" s="46"/>
      <c r="BG647" s="45"/>
      <c r="BI647" s="46"/>
      <c r="BQ647" s="46"/>
      <c r="BR647" s="47"/>
      <c r="CQ647" s="48"/>
    </row>
    <row r="648" spans="8:95" s="44" customFormat="1">
      <c r="H648" s="70"/>
      <c r="Q648" s="46"/>
      <c r="BG648" s="45"/>
      <c r="BI648" s="46"/>
      <c r="BQ648" s="46"/>
      <c r="BR648" s="47"/>
      <c r="CQ648" s="48"/>
    </row>
    <row r="649" spans="8:95" s="44" customFormat="1">
      <c r="H649" s="70"/>
      <c r="Q649" s="46"/>
      <c r="BG649" s="45"/>
      <c r="BI649" s="46"/>
      <c r="BQ649" s="46"/>
      <c r="BR649" s="47"/>
      <c r="CQ649" s="48"/>
    </row>
    <row r="650" spans="8:95" s="44" customFormat="1">
      <c r="H650" s="70"/>
      <c r="Q650" s="46"/>
      <c r="BG650" s="45"/>
      <c r="BI650" s="46"/>
      <c r="BQ650" s="46"/>
      <c r="BR650" s="47"/>
      <c r="CQ650" s="48"/>
    </row>
    <row r="651" spans="8:95" s="44" customFormat="1">
      <c r="H651" s="70"/>
      <c r="Q651" s="46"/>
      <c r="BG651" s="45"/>
      <c r="BI651" s="46"/>
      <c r="BQ651" s="46"/>
      <c r="BR651" s="47"/>
      <c r="CQ651" s="48"/>
    </row>
    <row r="652" spans="8:95" s="44" customFormat="1">
      <c r="H652" s="70"/>
      <c r="Q652" s="46"/>
      <c r="BG652" s="45"/>
      <c r="BI652" s="46"/>
      <c r="BQ652" s="46"/>
      <c r="BR652" s="47"/>
      <c r="CQ652" s="48"/>
    </row>
    <row r="653" spans="8:95" s="44" customFormat="1">
      <c r="H653" s="70"/>
      <c r="Q653" s="46"/>
      <c r="BG653" s="45"/>
      <c r="BI653" s="46"/>
      <c r="BQ653" s="46"/>
      <c r="BR653" s="47"/>
      <c r="CQ653" s="48"/>
    </row>
    <row r="654" spans="8:95" s="44" customFormat="1">
      <c r="H654" s="70"/>
      <c r="Q654" s="46"/>
      <c r="BG654" s="45"/>
      <c r="BI654" s="46"/>
      <c r="BQ654" s="46"/>
      <c r="BR654" s="47"/>
      <c r="CQ654" s="48"/>
    </row>
    <row r="655" spans="8:95" s="44" customFormat="1">
      <c r="H655" s="70"/>
      <c r="Q655" s="46"/>
      <c r="BG655" s="45"/>
      <c r="BI655" s="46"/>
      <c r="BQ655" s="46"/>
      <c r="BR655" s="47"/>
      <c r="CQ655" s="48"/>
    </row>
    <row r="656" spans="8:95" s="44" customFormat="1">
      <c r="H656" s="70"/>
      <c r="Q656" s="46"/>
      <c r="BG656" s="45"/>
      <c r="BI656" s="46"/>
      <c r="BQ656" s="46"/>
      <c r="BR656" s="47"/>
      <c r="CQ656" s="48"/>
    </row>
    <row r="657" spans="8:95" s="44" customFormat="1">
      <c r="H657" s="70"/>
      <c r="Q657" s="46"/>
      <c r="BG657" s="45"/>
      <c r="BI657" s="46"/>
      <c r="BQ657" s="46"/>
      <c r="BR657" s="47"/>
      <c r="CQ657" s="48"/>
    </row>
    <row r="658" spans="8:95" s="44" customFormat="1">
      <c r="H658" s="70"/>
      <c r="Q658" s="46"/>
      <c r="BG658" s="45"/>
      <c r="BI658" s="46"/>
      <c r="BQ658" s="46"/>
      <c r="BR658" s="47"/>
      <c r="CQ658" s="48"/>
    </row>
    <row r="659" spans="8:95" s="44" customFormat="1">
      <c r="H659" s="70"/>
      <c r="Q659" s="46"/>
      <c r="BG659" s="45"/>
      <c r="BI659" s="46"/>
      <c r="BQ659" s="46"/>
      <c r="BR659" s="47"/>
      <c r="CQ659" s="48"/>
    </row>
    <row r="660" spans="8:95" s="44" customFormat="1">
      <c r="H660" s="70"/>
      <c r="Q660" s="46"/>
      <c r="BG660" s="45"/>
      <c r="BI660" s="46"/>
      <c r="BQ660" s="46"/>
      <c r="BR660" s="47"/>
      <c r="CQ660" s="48"/>
    </row>
    <row r="661" spans="8:95" s="44" customFormat="1">
      <c r="H661" s="70"/>
      <c r="Q661" s="46"/>
      <c r="BG661" s="45"/>
      <c r="BI661" s="46"/>
      <c r="BQ661" s="46"/>
      <c r="BR661" s="47"/>
      <c r="CQ661" s="48"/>
    </row>
    <row r="662" spans="8:95" s="44" customFormat="1">
      <c r="H662" s="70"/>
      <c r="Q662" s="46"/>
      <c r="BG662" s="45"/>
      <c r="BI662" s="46"/>
      <c r="BQ662" s="46"/>
      <c r="BR662" s="47"/>
      <c r="CQ662" s="48"/>
    </row>
    <row r="663" spans="8:95" s="44" customFormat="1">
      <c r="H663" s="70"/>
      <c r="Q663" s="46"/>
      <c r="BG663" s="45"/>
      <c r="BI663" s="46"/>
      <c r="BQ663" s="46"/>
      <c r="BR663" s="47"/>
      <c r="CQ663" s="48"/>
    </row>
    <row r="664" spans="8:95" s="44" customFormat="1">
      <c r="H664" s="70"/>
      <c r="Q664" s="46"/>
      <c r="BG664" s="45"/>
      <c r="BI664" s="46"/>
      <c r="BQ664" s="46"/>
      <c r="BR664" s="47"/>
      <c r="CQ664" s="48"/>
    </row>
    <row r="665" spans="8:95" s="44" customFormat="1">
      <c r="H665" s="70"/>
      <c r="Q665" s="46"/>
      <c r="BG665" s="45"/>
      <c r="BI665" s="46"/>
      <c r="BQ665" s="46"/>
      <c r="BR665" s="47"/>
      <c r="CQ665" s="48"/>
    </row>
    <row r="666" spans="8:95" s="44" customFormat="1">
      <c r="H666" s="70"/>
      <c r="Q666" s="46"/>
      <c r="BG666" s="45"/>
      <c r="BI666" s="46"/>
      <c r="BQ666" s="46"/>
      <c r="BR666" s="47"/>
      <c r="CQ666" s="48"/>
    </row>
    <row r="667" spans="8:95" s="44" customFormat="1">
      <c r="H667" s="70"/>
      <c r="Q667" s="46"/>
      <c r="BG667" s="45"/>
      <c r="BI667" s="46"/>
      <c r="BQ667" s="46"/>
      <c r="BR667" s="47"/>
      <c r="CQ667" s="48"/>
    </row>
    <row r="668" spans="8:95" s="44" customFormat="1">
      <c r="H668" s="70"/>
      <c r="Q668" s="46"/>
      <c r="BG668" s="45"/>
      <c r="BI668" s="46"/>
      <c r="BQ668" s="46"/>
      <c r="BR668" s="47"/>
      <c r="CQ668" s="48"/>
    </row>
    <row r="669" spans="8:95" s="44" customFormat="1">
      <c r="H669" s="70"/>
      <c r="Q669" s="46"/>
      <c r="BG669" s="45"/>
      <c r="BI669" s="46"/>
      <c r="BQ669" s="46"/>
      <c r="BR669" s="47"/>
      <c r="CQ669" s="48"/>
    </row>
    <row r="670" spans="8:95" s="44" customFormat="1">
      <c r="H670" s="70"/>
      <c r="Q670" s="46"/>
      <c r="BG670" s="45"/>
      <c r="BI670" s="46"/>
      <c r="BQ670" s="46"/>
      <c r="BR670" s="47"/>
      <c r="CQ670" s="48"/>
    </row>
    <row r="671" spans="8:95" s="44" customFormat="1">
      <c r="H671" s="70"/>
      <c r="Q671" s="46"/>
      <c r="BG671" s="45"/>
      <c r="BI671" s="46"/>
      <c r="BQ671" s="46"/>
      <c r="BR671" s="47"/>
      <c r="CQ671" s="48"/>
    </row>
    <row r="672" spans="8:95" s="44" customFormat="1">
      <c r="H672" s="70"/>
      <c r="Q672" s="46"/>
      <c r="BG672" s="45"/>
      <c r="BI672" s="46"/>
      <c r="BQ672" s="46"/>
      <c r="BR672" s="47"/>
      <c r="CQ672" s="48"/>
    </row>
    <row r="673" spans="8:95" s="44" customFormat="1">
      <c r="H673" s="70"/>
      <c r="Q673" s="46"/>
      <c r="BG673" s="45"/>
      <c r="BI673" s="46"/>
      <c r="BQ673" s="46"/>
      <c r="BR673" s="47"/>
      <c r="CQ673" s="48"/>
    </row>
    <row r="674" spans="8:95" s="44" customFormat="1">
      <c r="H674" s="70"/>
      <c r="Q674" s="46"/>
      <c r="BG674" s="45"/>
      <c r="BI674" s="46"/>
      <c r="BQ674" s="46"/>
      <c r="BR674" s="47"/>
      <c r="CQ674" s="48"/>
    </row>
    <row r="675" spans="8:95" s="44" customFormat="1">
      <c r="H675" s="70"/>
      <c r="Q675" s="46"/>
      <c r="BG675" s="45"/>
      <c r="BI675" s="46"/>
      <c r="BQ675" s="46"/>
      <c r="BR675" s="47"/>
      <c r="CQ675" s="48"/>
    </row>
    <row r="676" spans="8:95" s="44" customFormat="1">
      <c r="H676" s="70"/>
      <c r="Q676" s="46"/>
      <c r="BG676" s="45"/>
      <c r="BI676" s="46"/>
      <c r="BQ676" s="46"/>
      <c r="BR676" s="47"/>
      <c r="CQ676" s="48"/>
    </row>
    <row r="677" spans="8:95" s="44" customFormat="1">
      <c r="H677" s="70"/>
      <c r="Q677" s="46"/>
      <c r="BG677" s="45"/>
      <c r="BI677" s="46"/>
      <c r="BQ677" s="46"/>
      <c r="BR677" s="47"/>
      <c r="CQ677" s="48"/>
    </row>
    <row r="678" spans="8:95" s="44" customFormat="1">
      <c r="H678" s="70"/>
      <c r="Q678" s="46"/>
      <c r="BG678" s="45"/>
      <c r="BI678" s="46"/>
      <c r="BQ678" s="46"/>
      <c r="BR678" s="47"/>
      <c r="CQ678" s="48"/>
    </row>
    <row r="679" spans="8:95" s="44" customFormat="1">
      <c r="H679" s="70"/>
      <c r="Q679" s="46"/>
      <c r="BG679" s="45"/>
      <c r="BI679" s="46"/>
      <c r="BQ679" s="46"/>
      <c r="BR679" s="47"/>
      <c r="CQ679" s="48"/>
    </row>
    <row r="680" spans="8:95" s="44" customFormat="1">
      <c r="H680" s="70"/>
      <c r="Q680" s="46"/>
      <c r="BG680" s="45"/>
      <c r="BI680" s="46"/>
      <c r="BQ680" s="46"/>
      <c r="BR680" s="47"/>
      <c r="CQ680" s="48"/>
    </row>
    <row r="681" spans="8:95" s="44" customFormat="1">
      <c r="H681" s="70"/>
      <c r="Q681" s="46"/>
      <c r="BG681" s="45"/>
      <c r="BI681" s="46"/>
      <c r="BQ681" s="46"/>
      <c r="BR681" s="47"/>
      <c r="CQ681" s="48"/>
    </row>
    <row r="682" spans="8:95" s="44" customFormat="1">
      <c r="H682" s="70"/>
      <c r="Q682" s="46"/>
      <c r="BG682" s="45"/>
      <c r="BI682" s="46"/>
      <c r="BQ682" s="46"/>
      <c r="BR682" s="47"/>
      <c r="CQ682" s="48"/>
    </row>
    <row r="683" spans="8:95" s="44" customFormat="1">
      <c r="H683" s="70"/>
      <c r="Q683" s="46"/>
      <c r="BG683" s="45"/>
      <c r="BI683" s="46"/>
      <c r="BQ683" s="46"/>
      <c r="BR683" s="47"/>
      <c r="CQ683" s="48"/>
    </row>
    <row r="684" spans="8:95" s="44" customFormat="1">
      <c r="H684" s="70"/>
      <c r="Q684" s="46"/>
      <c r="BG684" s="45"/>
      <c r="BI684" s="46"/>
      <c r="BQ684" s="46"/>
      <c r="BR684" s="47"/>
      <c r="CQ684" s="48"/>
    </row>
    <row r="685" spans="8:95" s="44" customFormat="1">
      <c r="H685" s="70"/>
      <c r="Q685" s="46"/>
      <c r="BG685" s="45"/>
      <c r="BI685" s="46"/>
      <c r="BQ685" s="46"/>
      <c r="BR685" s="47"/>
      <c r="CQ685" s="48"/>
    </row>
    <row r="686" spans="8:95" s="44" customFormat="1">
      <c r="H686" s="70"/>
      <c r="Q686" s="46"/>
      <c r="BG686" s="45"/>
      <c r="BI686" s="46"/>
      <c r="BQ686" s="46"/>
      <c r="BR686" s="47"/>
      <c r="CQ686" s="48"/>
    </row>
    <row r="687" spans="8:95" s="44" customFormat="1">
      <c r="H687" s="70"/>
      <c r="Q687" s="46"/>
      <c r="BG687" s="45"/>
      <c r="BI687" s="46"/>
      <c r="BQ687" s="46"/>
      <c r="BR687" s="47"/>
      <c r="CQ687" s="48"/>
    </row>
    <row r="688" spans="8:95" s="44" customFormat="1">
      <c r="H688" s="70"/>
      <c r="Q688" s="46"/>
      <c r="BG688" s="45"/>
      <c r="BI688" s="46"/>
      <c r="BQ688" s="46"/>
      <c r="BR688" s="47"/>
      <c r="CQ688" s="48"/>
    </row>
    <row r="689" spans="8:95" s="44" customFormat="1">
      <c r="H689" s="70"/>
      <c r="Q689" s="46"/>
      <c r="BG689" s="45"/>
      <c r="BI689" s="46"/>
      <c r="BQ689" s="46"/>
      <c r="BR689" s="47"/>
      <c r="CQ689" s="48"/>
    </row>
    <row r="690" spans="8:95" s="44" customFormat="1">
      <c r="H690" s="70"/>
      <c r="Q690" s="46"/>
      <c r="BG690" s="45"/>
      <c r="BI690" s="46"/>
      <c r="BQ690" s="46"/>
      <c r="BR690" s="47"/>
      <c r="CQ690" s="48"/>
    </row>
    <row r="691" spans="8:95" s="44" customFormat="1">
      <c r="H691" s="70"/>
      <c r="Q691" s="46"/>
      <c r="BG691" s="45"/>
      <c r="BI691" s="46"/>
      <c r="BQ691" s="46"/>
      <c r="BR691" s="47"/>
      <c r="CQ691" s="48"/>
    </row>
    <row r="692" spans="8:95" s="44" customFormat="1">
      <c r="H692" s="70"/>
      <c r="Q692" s="46"/>
      <c r="BG692" s="45"/>
      <c r="BI692" s="46"/>
      <c r="BQ692" s="46"/>
      <c r="BR692" s="47"/>
      <c r="CQ692" s="48"/>
    </row>
    <row r="693" spans="8:95" s="44" customFormat="1">
      <c r="H693" s="70"/>
      <c r="Q693" s="46"/>
      <c r="BG693" s="45"/>
      <c r="BI693" s="46"/>
      <c r="BQ693" s="46"/>
      <c r="BR693" s="47"/>
      <c r="CQ693" s="48"/>
    </row>
    <row r="694" spans="8:95" s="44" customFormat="1">
      <c r="H694" s="70"/>
      <c r="Q694" s="46"/>
      <c r="BG694" s="45"/>
      <c r="BI694" s="46"/>
      <c r="BQ694" s="46"/>
      <c r="BR694" s="47"/>
      <c r="CQ694" s="48"/>
    </row>
    <row r="695" spans="8:95" s="44" customFormat="1">
      <c r="H695" s="70"/>
      <c r="Q695" s="46"/>
      <c r="BG695" s="45"/>
      <c r="BI695" s="46"/>
      <c r="BQ695" s="46"/>
      <c r="BR695" s="47"/>
      <c r="CQ695" s="48"/>
    </row>
    <row r="696" spans="8:95" s="44" customFormat="1">
      <c r="H696" s="70"/>
      <c r="Q696" s="46"/>
      <c r="BG696" s="45"/>
      <c r="BI696" s="46"/>
      <c r="BQ696" s="46"/>
      <c r="BR696" s="47"/>
      <c r="CQ696" s="48"/>
    </row>
    <row r="697" spans="8:95" s="44" customFormat="1">
      <c r="H697" s="70"/>
      <c r="Q697" s="46"/>
      <c r="BG697" s="45"/>
      <c r="BI697" s="46"/>
      <c r="BQ697" s="46"/>
      <c r="BR697" s="47"/>
      <c r="CQ697" s="48"/>
    </row>
    <row r="698" spans="8:95" s="44" customFormat="1">
      <c r="H698" s="70"/>
      <c r="Q698" s="46"/>
      <c r="BG698" s="45"/>
      <c r="BI698" s="46"/>
      <c r="BQ698" s="46"/>
      <c r="BR698" s="47"/>
      <c r="CQ698" s="48"/>
    </row>
    <row r="699" spans="8:95" s="44" customFormat="1">
      <c r="H699" s="70"/>
      <c r="Q699" s="46"/>
      <c r="BG699" s="45"/>
      <c r="BI699" s="46"/>
      <c r="BQ699" s="46"/>
      <c r="BR699" s="47"/>
      <c r="CQ699" s="48"/>
    </row>
    <row r="700" spans="8:95" s="44" customFormat="1">
      <c r="H700" s="70"/>
      <c r="Q700" s="46"/>
      <c r="BG700" s="45"/>
      <c r="BI700" s="46"/>
      <c r="BQ700" s="46"/>
      <c r="BR700" s="47"/>
      <c r="CQ700" s="48"/>
    </row>
    <row r="701" spans="8:95" s="44" customFormat="1">
      <c r="H701" s="70"/>
      <c r="Q701" s="46"/>
      <c r="BG701" s="45"/>
      <c r="BI701" s="46"/>
      <c r="BQ701" s="46"/>
      <c r="BR701" s="47"/>
      <c r="CQ701" s="48"/>
    </row>
    <row r="702" spans="8:95" s="44" customFormat="1">
      <c r="H702" s="70"/>
      <c r="Q702" s="46"/>
      <c r="BG702" s="45"/>
      <c r="BI702" s="46"/>
      <c r="BQ702" s="46"/>
      <c r="BR702" s="47"/>
      <c r="CQ702" s="48"/>
    </row>
    <row r="703" spans="8:95" s="44" customFormat="1">
      <c r="H703" s="70"/>
      <c r="Q703" s="46"/>
      <c r="BG703" s="45"/>
      <c r="BI703" s="46"/>
      <c r="BQ703" s="46"/>
      <c r="BR703" s="47"/>
      <c r="CQ703" s="48"/>
    </row>
    <row r="704" spans="8:95" s="44" customFormat="1">
      <c r="H704" s="70"/>
      <c r="Q704" s="46"/>
      <c r="BG704" s="45"/>
      <c r="BI704" s="46"/>
      <c r="BQ704" s="46"/>
      <c r="BR704" s="47"/>
      <c r="CQ704" s="48"/>
    </row>
    <row r="705" spans="8:95" s="44" customFormat="1">
      <c r="H705" s="70"/>
      <c r="Q705" s="46"/>
      <c r="BG705" s="45"/>
      <c r="BI705" s="46"/>
      <c r="BQ705" s="46"/>
      <c r="BR705" s="47"/>
      <c r="CQ705" s="48"/>
    </row>
    <row r="706" spans="8:95" s="44" customFormat="1">
      <c r="H706" s="70"/>
      <c r="Q706" s="46"/>
      <c r="BG706" s="45"/>
      <c r="BI706" s="46"/>
      <c r="BQ706" s="46"/>
      <c r="BR706" s="47"/>
      <c r="CQ706" s="48"/>
    </row>
    <row r="707" spans="8:95" s="44" customFormat="1">
      <c r="H707" s="70"/>
      <c r="Q707" s="46"/>
      <c r="BG707" s="45"/>
      <c r="BI707" s="46"/>
      <c r="BQ707" s="46"/>
      <c r="BR707" s="47"/>
      <c r="CQ707" s="48"/>
    </row>
    <row r="708" spans="8:95" s="44" customFormat="1">
      <c r="H708" s="70"/>
      <c r="Q708" s="46"/>
      <c r="BG708" s="45"/>
      <c r="BI708" s="46"/>
      <c r="BQ708" s="46"/>
      <c r="BR708" s="47"/>
      <c r="CQ708" s="48"/>
    </row>
    <row r="709" spans="8:95" s="44" customFormat="1">
      <c r="H709" s="70"/>
      <c r="Q709" s="46"/>
      <c r="BG709" s="45"/>
      <c r="BI709" s="46"/>
      <c r="BQ709" s="46"/>
      <c r="BR709" s="47"/>
      <c r="CQ709" s="48"/>
    </row>
    <row r="710" spans="8:95" s="44" customFormat="1">
      <c r="H710" s="70"/>
      <c r="Q710" s="46"/>
      <c r="BG710" s="45"/>
      <c r="BI710" s="46"/>
      <c r="BQ710" s="46"/>
      <c r="BR710" s="47"/>
      <c r="CQ710" s="48"/>
    </row>
    <row r="711" spans="8:95" s="44" customFormat="1">
      <c r="H711" s="70"/>
      <c r="Q711" s="46"/>
      <c r="BG711" s="45"/>
      <c r="BI711" s="46"/>
      <c r="BQ711" s="46"/>
      <c r="BR711" s="47"/>
      <c r="CQ711" s="48"/>
    </row>
    <row r="712" spans="8:95" s="44" customFormat="1">
      <c r="H712" s="70"/>
      <c r="Q712" s="46"/>
      <c r="BG712" s="45"/>
      <c r="BI712" s="46"/>
      <c r="BQ712" s="46"/>
      <c r="BR712" s="47"/>
      <c r="CQ712" s="48"/>
    </row>
    <row r="713" spans="8:95" s="44" customFormat="1">
      <c r="H713" s="70"/>
      <c r="Q713" s="46"/>
      <c r="BG713" s="45"/>
      <c r="BI713" s="46"/>
      <c r="BQ713" s="46"/>
      <c r="BR713" s="47"/>
      <c r="CQ713" s="48"/>
    </row>
    <row r="714" spans="8:95" s="44" customFormat="1">
      <c r="H714" s="70"/>
      <c r="Q714" s="46"/>
      <c r="BG714" s="45"/>
      <c r="BI714" s="46"/>
      <c r="BQ714" s="46"/>
      <c r="BR714" s="47"/>
      <c r="CQ714" s="48"/>
    </row>
    <row r="715" spans="8:95" s="44" customFormat="1">
      <c r="H715" s="70"/>
      <c r="Q715" s="46"/>
      <c r="BG715" s="45"/>
      <c r="BI715" s="46"/>
      <c r="BQ715" s="46"/>
      <c r="BR715" s="47"/>
      <c r="CQ715" s="48"/>
    </row>
    <row r="716" spans="8:95" s="44" customFormat="1">
      <c r="H716" s="70"/>
      <c r="Q716" s="46"/>
      <c r="BG716" s="45"/>
      <c r="BI716" s="46"/>
      <c r="BQ716" s="46"/>
      <c r="BR716" s="47"/>
      <c r="CQ716" s="48"/>
    </row>
    <row r="717" spans="8:95" s="44" customFormat="1">
      <c r="H717" s="70"/>
      <c r="Q717" s="46"/>
      <c r="BG717" s="45"/>
      <c r="BI717" s="46"/>
      <c r="BQ717" s="46"/>
      <c r="BR717" s="47"/>
      <c r="CQ717" s="48"/>
    </row>
    <row r="718" spans="8:95" s="44" customFormat="1">
      <c r="H718" s="70"/>
      <c r="Q718" s="46"/>
      <c r="BG718" s="45"/>
      <c r="BI718" s="46"/>
      <c r="BQ718" s="46"/>
      <c r="BR718" s="47"/>
      <c r="CQ718" s="48"/>
    </row>
    <row r="719" spans="8:95" s="44" customFormat="1">
      <c r="H719" s="70"/>
      <c r="Q719" s="46"/>
      <c r="BG719" s="45"/>
      <c r="BI719" s="46"/>
      <c r="BQ719" s="46"/>
      <c r="BR719" s="47"/>
      <c r="CQ719" s="48"/>
    </row>
    <row r="720" spans="8:95" s="44" customFormat="1">
      <c r="H720" s="70"/>
      <c r="Q720" s="46"/>
      <c r="BG720" s="45"/>
      <c r="BI720" s="46"/>
      <c r="BQ720" s="46"/>
      <c r="BR720" s="47"/>
      <c r="CQ720" s="48"/>
    </row>
    <row r="721" spans="8:95" s="44" customFormat="1">
      <c r="H721" s="70"/>
      <c r="Q721" s="46"/>
      <c r="BG721" s="45"/>
      <c r="BI721" s="46"/>
      <c r="BQ721" s="46"/>
      <c r="BR721" s="47"/>
      <c r="CQ721" s="48"/>
    </row>
    <row r="722" spans="8:95" s="44" customFormat="1">
      <c r="H722" s="70"/>
      <c r="Q722" s="46"/>
      <c r="BG722" s="45"/>
      <c r="BI722" s="46"/>
      <c r="BQ722" s="46"/>
      <c r="BR722" s="47"/>
      <c r="CQ722" s="48"/>
    </row>
    <row r="723" spans="8:95" s="44" customFormat="1">
      <c r="H723" s="70"/>
      <c r="Q723" s="46"/>
      <c r="BG723" s="45"/>
      <c r="BI723" s="46"/>
      <c r="BQ723" s="46"/>
      <c r="BR723" s="47"/>
      <c r="CQ723" s="48"/>
    </row>
    <row r="724" spans="8:95" s="44" customFormat="1">
      <c r="H724" s="70"/>
      <c r="Q724" s="46"/>
      <c r="BG724" s="45"/>
      <c r="BI724" s="46"/>
      <c r="BQ724" s="46"/>
      <c r="BR724" s="47"/>
      <c r="CQ724" s="48"/>
    </row>
    <row r="725" spans="8:95" s="44" customFormat="1">
      <c r="H725" s="70"/>
      <c r="Q725" s="46"/>
      <c r="BG725" s="45"/>
      <c r="BI725" s="46"/>
      <c r="BQ725" s="46"/>
      <c r="BR725" s="47"/>
      <c r="CQ725" s="48"/>
    </row>
    <row r="726" spans="8:95" s="44" customFormat="1">
      <c r="H726" s="70"/>
      <c r="Q726" s="46"/>
      <c r="BG726" s="45"/>
      <c r="BI726" s="46"/>
      <c r="BQ726" s="46"/>
      <c r="BR726" s="47"/>
      <c r="CQ726" s="48"/>
    </row>
    <row r="727" spans="8:95" s="44" customFormat="1">
      <c r="H727" s="70"/>
      <c r="Q727" s="46"/>
      <c r="BG727" s="45"/>
      <c r="BI727" s="46"/>
      <c r="BQ727" s="46"/>
      <c r="BR727" s="47"/>
      <c r="CQ727" s="48"/>
    </row>
    <row r="728" spans="8:95" s="44" customFormat="1">
      <c r="H728" s="70"/>
      <c r="Q728" s="46"/>
      <c r="BG728" s="45"/>
      <c r="BI728" s="46"/>
      <c r="BQ728" s="46"/>
      <c r="BR728" s="47"/>
      <c r="CQ728" s="48"/>
    </row>
    <row r="729" spans="8:95" s="44" customFormat="1">
      <c r="H729" s="70"/>
      <c r="Q729" s="46"/>
      <c r="BG729" s="45"/>
      <c r="BI729" s="46"/>
      <c r="BQ729" s="46"/>
      <c r="BR729" s="47"/>
      <c r="CQ729" s="48"/>
    </row>
    <row r="730" spans="8:95" s="44" customFormat="1">
      <c r="H730" s="70"/>
      <c r="Q730" s="46"/>
      <c r="BG730" s="45"/>
      <c r="BI730" s="46"/>
      <c r="BQ730" s="46"/>
      <c r="BR730" s="47"/>
      <c r="CQ730" s="48"/>
    </row>
    <row r="731" spans="8:95" s="44" customFormat="1">
      <c r="H731" s="70"/>
      <c r="Q731" s="46"/>
      <c r="BG731" s="45"/>
      <c r="BI731" s="46"/>
      <c r="BQ731" s="46"/>
      <c r="BR731" s="47"/>
      <c r="CQ731" s="48"/>
    </row>
    <row r="732" spans="8:95" s="44" customFormat="1">
      <c r="H732" s="70"/>
      <c r="Q732" s="46"/>
      <c r="BG732" s="45"/>
      <c r="BI732" s="46"/>
      <c r="BQ732" s="46"/>
      <c r="BR732" s="47"/>
      <c r="CQ732" s="48"/>
    </row>
    <row r="733" spans="8:95" s="44" customFormat="1">
      <c r="H733" s="70"/>
      <c r="Q733" s="46"/>
      <c r="BG733" s="45"/>
      <c r="BI733" s="46"/>
      <c r="BQ733" s="46"/>
      <c r="BR733" s="47"/>
      <c r="CQ733" s="48"/>
    </row>
    <row r="734" spans="8:95" s="44" customFormat="1">
      <c r="H734" s="70"/>
      <c r="Q734" s="46"/>
      <c r="BG734" s="45"/>
      <c r="BI734" s="46"/>
      <c r="BQ734" s="46"/>
      <c r="BR734" s="47"/>
      <c r="CQ734" s="48"/>
    </row>
    <row r="735" spans="8:95" s="44" customFormat="1">
      <c r="H735" s="70"/>
      <c r="Q735" s="46"/>
      <c r="BG735" s="45"/>
      <c r="BI735" s="46"/>
      <c r="BQ735" s="46"/>
      <c r="BR735" s="47"/>
      <c r="CQ735" s="48"/>
    </row>
    <row r="736" spans="8:95" s="44" customFormat="1">
      <c r="H736" s="70"/>
      <c r="Q736" s="46"/>
      <c r="BG736" s="45"/>
      <c r="BI736" s="46"/>
      <c r="BQ736" s="46"/>
      <c r="BR736" s="47"/>
      <c r="CQ736" s="48"/>
    </row>
    <row r="737" spans="8:95" s="44" customFormat="1">
      <c r="H737" s="70"/>
      <c r="Q737" s="46"/>
      <c r="BG737" s="45"/>
      <c r="BI737" s="46"/>
      <c r="BQ737" s="46"/>
      <c r="BR737" s="47"/>
      <c r="CQ737" s="48"/>
    </row>
    <row r="738" spans="8:95" s="44" customFormat="1">
      <c r="H738" s="70"/>
      <c r="Q738" s="46"/>
      <c r="BG738" s="45"/>
      <c r="BI738" s="46"/>
      <c r="BQ738" s="46"/>
      <c r="BR738" s="47"/>
      <c r="CQ738" s="48"/>
    </row>
    <row r="739" spans="8:95" s="44" customFormat="1">
      <c r="H739" s="70"/>
      <c r="Q739" s="46"/>
      <c r="BG739" s="45"/>
      <c r="BI739" s="46"/>
      <c r="BQ739" s="46"/>
      <c r="BR739" s="47"/>
      <c r="CQ739" s="48"/>
    </row>
    <row r="740" spans="8:95" s="44" customFormat="1">
      <c r="H740" s="70"/>
      <c r="Q740" s="46"/>
      <c r="BG740" s="45"/>
      <c r="BI740" s="46"/>
      <c r="BQ740" s="46"/>
      <c r="BR740" s="47"/>
      <c r="CQ740" s="48"/>
    </row>
    <row r="741" spans="8:95" s="44" customFormat="1">
      <c r="H741" s="70"/>
      <c r="Q741" s="46"/>
      <c r="BG741" s="45"/>
      <c r="BI741" s="46"/>
      <c r="BQ741" s="46"/>
      <c r="BR741" s="47"/>
      <c r="CQ741" s="48"/>
    </row>
    <row r="742" spans="8:95" s="44" customFormat="1">
      <c r="H742" s="70"/>
      <c r="Q742" s="46"/>
      <c r="BG742" s="45"/>
      <c r="BI742" s="46"/>
      <c r="BQ742" s="46"/>
      <c r="BR742" s="47"/>
      <c r="CQ742" s="48"/>
    </row>
    <row r="743" spans="8:95" s="44" customFormat="1">
      <c r="H743" s="70"/>
      <c r="Q743" s="46"/>
      <c r="BG743" s="45"/>
      <c r="BI743" s="46"/>
      <c r="BQ743" s="46"/>
      <c r="BR743" s="47"/>
      <c r="CQ743" s="48"/>
    </row>
    <row r="744" spans="8:95" s="44" customFormat="1">
      <c r="H744" s="70"/>
      <c r="Q744" s="46"/>
      <c r="BG744" s="45"/>
      <c r="BI744" s="46"/>
      <c r="BQ744" s="46"/>
      <c r="BR744" s="47"/>
      <c r="CQ744" s="48"/>
    </row>
    <row r="745" spans="8:95" s="44" customFormat="1">
      <c r="H745" s="70"/>
      <c r="Q745" s="46"/>
      <c r="BG745" s="45"/>
      <c r="BI745" s="46"/>
      <c r="BQ745" s="46"/>
      <c r="BR745" s="47"/>
      <c r="CQ745" s="48"/>
    </row>
    <row r="746" spans="8:95" s="44" customFormat="1">
      <c r="H746" s="70"/>
      <c r="Q746" s="46"/>
      <c r="BG746" s="45"/>
      <c r="BI746" s="46"/>
      <c r="BQ746" s="46"/>
      <c r="BR746" s="47"/>
      <c r="CQ746" s="48"/>
    </row>
    <row r="747" spans="8:95" s="44" customFormat="1">
      <c r="H747" s="70"/>
      <c r="Q747" s="46"/>
      <c r="BG747" s="45"/>
      <c r="BI747" s="46"/>
      <c r="BQ747" s="46"/>
      <c r="BR747" s="47"/>
      <c r="CQ747" s="48"/>
    </row>
    <row r="748" spans="8:95" s="44" customFormat="1">
      <c r="H748" s="70"/>
      <c r="Q748" s="46"/>
      <c r="BG748" s="45"/>
      <c r="BI748" s="46"/>
      <c r="BQ748" s="46"/>
      <c r="BR748" s="47"/>
      <c r="CQ748" s="48"/>
    </row>
    <row r="749" spans="8:95" s="44" customFormat="1">
      <c r="H749" s="70"/>
      <c r="Q749" s="46"/>
      <c r="BG749" s="45"/>
      <c r="BI749" s="46"/>
      <c r="BQ749" s="46"/>
      <c r="BR749" s="47"/>
      <c r="CQ749" s="48"/>
    </row>
    <row r="750" spans="8:95" s="44" customFormat="1">
      <c r="H750" s="70"/>
      <c r="Q750" s="46"/>
      <c r="BG750" s="45"/>
      <c r="BI750" s="46"/>
      <c r="BQ750" s="46"/>
      <c r="BR750" s="47"/>
      <c r="CQ750" s="48"/>
    </row>
    <row r="751" spans="8:95" s="44" customFormat="1">
      <c r="H751" s="70"/>
      <c r="Q751" s="46"/>
      <c r="BG751" s="45"/>
      <c r="BI751" s="46"/>
      <c r="BQ751" s="46"/>
      <c r="BR751" s="47"/>
      <c r="CQ751" s="48"/>
    </row>
    <row r="752" spans="8:95" s="44" customFormat="1">
      <c r="H752" s="70"/>
      <c r="Q752" s="46"/>
      <c r="BG752" s="45"/>
      <c r="BI752" s="46"/>
      <c r="BQ752" s="46"/>
      <c r="BR752" s="47"/>
      <c r="CQ752" s="48"/>
    </row>
    <row r="753" spans="8:95" s="44" customFormat="1">
      <c r="H753" s="70"/>
      <c r="Q753" s="46"/>
      <c r="BG753" s="45"/>
      <c r="BI753" s="46"/>
      <c r="BQ753" s="46"/>
      <c r="BR753" s="47"/>
      <c r="CQ753" s="48"/>
    </row>
    <row r="754" spans="8:95" s="44" customFormat="1">
      <c r="H754" s="70"/>
      <c r="Q754" s="46"/>
      <c r="BG754" s="45"/>
      <c r="BI754" s="46"/>
      <c r="BQ754" s="46"/>
      <c r="BR754" s="47"/>
      <c r="CQ754" s="48"/>
    </row>
    <row r="755" spans="8:95" s="44" customFormat="1">
      <c r="H755" s="70"/>
      <c r="Q755" s="46"/>
      <c r="BG755" s="45"/>
      <c r="BI755" s="46"/>
      <c r="BQ755" s="46"/>
      <c r="BR755" s="47"/>
      <c r="CQ755" s="48"/>
    </row>
    <row r="756" spans="8:95" s="44" customFormat="1">
      <c r="H756" s="70"/>
      <c r="Q756" s="46"/>
      <c r="BG756" s="45"/>
      <c r="BI756" s="46"/>
      <c r="BQ756" s="46"/>
      <c r="BR756" s="47"/>
      <c r="CQ756" s="48"/>
    </row>
    <row r="757" spans="8:95" s="44" customFormat="1">
      <c r="H757" s="70"/>
      <c r="Q757" s="46"/>
      <c r="BG757" s="45"/>
      <c r="BI757" s="46"/>
      <c r="BQ757" s="46"/>
      <c r="BR757" s="47"/>
      <c r="CQ757" s="48"/>
    </row>
    <row r="758" spans="8:95" s="44" customFormat="1">
      <c r="H758" s="70"/>
      <c r="Q758" s="46"/>
      <c r="BG758" s="45"/>
      <c r="BI758" s="46"/>
      <c r="BQ758" s="46"/>
      <c r="BR758" s="47"/>
      <c r="CQ758" s="48"/>
    </row>
    <row r="759" spans="8:95" s="44" customFormat="1">
      <c r="H759" s="70"/>
      <c r="Q759" s="46"/>
      <c r="BG759" s="45"/>
      <c r="BI759" s="46"/>
      <c r="BQ759" s="46"/>
      <c r="BR759" s="47"/>
      <c r="CQ759" s="48"/>
    </row>
    <row r="760" spans="8:95" s="44" customFormat="1">
      <c r="H760" s="70"/>
      <c r="Q760" s="46"/>
      <c r="BG760" s="45"/>
      <c r="BI760" s="46"/>
      <c r="BQ760" s="46"/>
      <c r="BR760" s="47"/>
      <c r="CQ760" s="48"/>
    </row>
    <row r="761" spans="8:95" s="44" customFormat="1">
      <c r="H761" s="70"/>
      <c r="Q761" s="46"/>
      <c r="BG761" s="45"/>
      <c r="BI761" s="46"/>
      <c r="BQ761" s="46"/>
      <c r="BR761" s="47"/>
      <c r="CQ761" s="48"/>
    </row>
    <row r="762" spans="8:95" s="44" customFormat="1">
      <c r="H762" s="70"/>
      <c r="Q762" s="46"/>
      <c r="BG762" s="45"/>
      <c r="BI762" s="46"/>
      <c r="BQ762" s="46"/>
      <c r="BR762" s="47"/>
      <c r="CQ762" s="48"/>
    </row>
    <row r="763" spans="8:95" s="44" customFormat="1">
      <c r="H763" s="70"/>
      <c r="Q763" s="46"/>
      <c r="BG763" s="45"/>
      <c r="BI763" s="46"/>
      <c r="BQ763" s="46"/>
      <c r="BR763" s="47"/>
      <c r="CQ763" s="48"/>
    </row>
    <row r="764" spans="8:95" s="44" customFormat="1">
      <c r="H764" s="70"/>
      <c r="Q764" s="46"/>
      <c r="BG764" s="45"/>
      <c r="BI764" s="46"/>
      <c r="BQ764" s="46"/>
      <c r="BR764" s="47"/>
      <c r="CQ764" s="48"/>
    </row>
    <row r="765" spans="8:95" s="44" customFormat="1">
      <c r="H765" s="70"/>
      <c r="Q765" s="46"/>
      <c r="BG765" s="45"/>
      <c r="BI765" s="46"/>
      <c r="BQ765" s="46"/>
      <c r="BR765" s="47"/>
      <c r="CQ765" s="48"/>
    </row>
    <row r="766" spans="8:95" s="44" customFormat="1">
      <c r="H766" s="70"/>
      <c r="Q766" s="46"/>
      <c r="BG766" s="45"/>
      <c r="BI766" s="46"/>
      <c r="BQ766" s="46"/>
      <c r="BR766" s="47"/>
      <c r="CQ766" s="48"/>
    </row>
    <row r="767" spans="8:95" s="44" customFormat="1">
      <c r="H767" s="70"/>
      <c r="Q767" s="46"/>
      <c r="BG767" s="45"/>
      <c r="BI767" s="46"/>
      <c r="BQ767" s="46"/>
      <c r="BR767" s="47"/>
      <c r="CQ767" s="48"/>
    </row>
    <row r="768" spans="8:95" s="44" customFormat="1">
      <c r="H768" s="70"/>
      <c r="Q768" s="46"/>
      <c r="BG768" s="45"/>
      <c r="BI768" s="46"/>
      <c r="BQ768" s="46"/>
      <c r="BR768" s="47"/>
      <c r="CQ768" s="48"/>
    </row>
    <row r="769" spans="8:95" s="44" customFormat="1">
      <c r="H769" s="70"/>
      <c r="Q769" s="46"/>
      <c r="BG769" s="45"/>
      <c r="BI769" s="46"/>
      <c r="BQ769" s="46"/>
      <c r="BR769" s="47"/>
      <c r="CQ769" s="48"/>
    </row>
    <row r="770" spans="8:95" s="44" customFormat="1">
      <c r="H770" s="70"/>
      <c r="Q770" s="46"/>
      <c r="BG770" s="45"/>
      <c r="BI770" s="46"/>
      <c r="BQ770" s="46"/>
      <c r="BR770" s="47"/>
      <c r="CQ770" s="48"/>
    </row>
    <row r="771" spans="8:95" s="44" customFormat="1">
      <c r="H771" s="70"/>
      <c r="Q771" s="46"/>
      <c r="BG771" s="45"/>
      <c r="BI771" s="46"/>
      <c r="BQ771" s="46"/>
      <c r="BR771" s="47"/>
      <c r="CQ771" s="48"/>
    </row>
    <row r="772" spans="8:95" s="44" customFormat="1">
      <c r="H772" s="70"/>
      <c r="Q772" s="46"/>
      <c r="BG772" s="45"/>
      <c r="BI772" s="46"/>
      <c r="BQ772" s="46"/>
      <c r="BR772" s="47"/>
      <c r="CQ772" s="48"/>
    </row>
    <row r="773" spans="8:95" s="44" customFormat="1">
      <c r="H773" s="70"/>
      <c r="Q773" s="46"/>
      <c r="BG773" s="45"/>
      <c r="BI773" s="46"/>
      <c r="BQ773" s="46"/>
      <c r="BR773" s="47"/>
      <c r="CQ773" s="48"/>
    </row>
    <row r="774" spans="8:95" s="44" customFormat="1">
      <c r="H774" s="70"/>
      <c r="Q774" s="46"/>
      <c r="BG774" s="45"/>
      <c r="BI774" s="46"/>
      <c r="BQ774" s="46"/>
      <c r="BR774" s="47"/>
      <c r="CQ774" s="48"/>
    </row>
    <row r="775" spans="8:95" s="44" customFormat="1">
      <c r="H775" s="70"/>
      <c r="Q775" s="46"/>
      <c r="BG775" s="45"/>
      <c r="BI775" s="46"/>
      <c r="BQ775" s="46"/>
      <c r="BR775" s="47"/>
      <c r="CQ775" s="48"/>
    </row>
    <row r="776" spans="8:95" s="44" customFormat="1">
      <c r="H776" s="70"/>
      <c r="Q776" s="46"/>
      <c r="BG776" s="45"/>
      <c r="BI776" s="46"/>
      <c r="BQ776" s="46"/>
      <c r="BR776" s="47"/>
      <c r="CQ776" s="48"/>
    </row>
    <row r="777" spans="8:95" s="44" customFormat="1">
      <c r="H777" s="70"/>
      <c r="Q777" s="46"/>
      <c r="BG777" s="45"/>
      <c r="BI777" s="46"/>
      <c r="BQ777" s="46"/>
      <c r="BR777" s="47"/>
      <c r="CQ777" s="48"/>
    </row>
    <row r="778" spans="8:95" s="44" customFormat="1">
      <c r="H778" s="70"/>
      <c r="Q778" s="46"/>
      <c r="BG778" s="45"/>
      <c r="BI778" s="46"/>
      <c r="BQ778" s="46"/>
      <c r="BR778" s="47"/>
      <c r="CQ778" s="48"/>
    </row>
    <row r="779" spans="8:95" s="44" customFormat="1">
      <c r="H779" s="70"/>
      <c r="Q779" s="46"/>
      <c r="BG779" s="45"/>
      <c r="BI779" s="46"/>
      <c r="BQ779" s="46"/>
      <c r="BR779" s="47"/>
      <c r="CQ779" s="48"/>
    </row>
    <row r="780" spans="8:95" s="44" customFormat="1">
      <c r="H780" s="70"/>
      <c r="Q780" s="46"/>
      <c r="BG780" s="45"/>
      <c r="BI780" s="46"/>
      <c r="BQ780" s="46"/>
      <c r="BR780" s="47"/>
      <c r="CQ780" s="48"/>
    </row>
    <row r="781" spans="8:95" s="44" customFormat="1">
      <c r="H781" s="70"/>
      <c r="Q781" s="46"/>
      <c r="BG781" s="45"/>
      <c r="BI781" s="46"/>
      <c r="BQ781" s="46"/>
      <c r="BR781" s="47"/>
      <c r="CQ781" s="48"/>
    </row>
    <row r="782" spans="8:95" s="44" customFormat="1">
      <c r="H782" s="70"/>
      <c r="Q782" s="46"/>
      <c r="BG782" s="45"/>
      <c r="BI782" s="46"/>
      <c r="BQ782" s="46"/>
      <c r="BR782" s="47"/>
      <c r="CQ782" s="48"/>
    </row>
    <row r="783" spans="8:95" s="44" customFormat="1">
      <c r="H783" s="70"/>
      <c r="Q783" s="46"/>
      <c r="BG783" s="45"/>
      <c r="BI783" s="46"/>
      <c r="BQ783" s="46"/>
      <c r="BR783" s="47"/>
      <c r="CQ783" s="48"/>
    </row>
    <row r="784" spans="8:95" s="44" customFormat="1">
      <c r="H784" s="70"/>
      <c r="Q784" s="46"/>
      <c r="BG784" s="45"/>
      <c r="BI784" s="46"/>
      <c r="BQ784" s="46"/>
      <c r="BR784" s="47"/>
      <c r="CQ784" s="48"/>
    </row>
    <row r="785" spans="8:95" s="44" customFormat="1">
      <c r="H785" s="70"/>
      <c r="Q785" s="46"/>
      <c r="BG785" s="45"/>
      <c r="BI785" s="46"/>
      <c r="BQ785" s="46"/>
      <c r="BR785" s="47"/>
      <c r="CQ785" s="48"/>
    </row>
    <row r="786" spans="8:95" s="44" customFormat="1">
      <c r="H786" s="70"/>
      <c r="Q786" s="46"/>
      <c r="BG786" s="45"/>
      <c r="BI786" s="46"/>
      <c r="BQ786" s="46"/>
      <c r="BR786" s="47"/>
      <c r="CQ786" s="48"/>
    </row>
    <row r="787" spans="8:95" s="44" customFormat="1">
      <c r="H787" s="70"/>
      <c r="Q787" s="46"/>
      <c r="BG787" s="45"/>
      <c r="BI787" s="46"/>
      <c r="BQ787" s="46"/>
      <c r="BR787" s="47"/>
      <c r="CQ787" s="48"/>
    </row>
    <row r="788" spans="8:95" s="44" customFormat="1">
      <c r="H788" s="70"/>
      <c r="Q788" s="46"/>
      <c r="BG788" s="45"/>
      <c r="BI788" s="46"/>
      <c r="BQ788" s="46"/>
      <c r="BR788" s="47"/>
      <c r="CQ788" s="48"/>
    </row>
    <row r="789" spans="8:95" s="44" customFormat="1">
      <c r="H789" s="70"/>
      <c r="Q789" s="46"/>
      <c r="BG789" s="45"/>
      <c r="BI789" s="46"/>
      <c r="BQ789" s="46"/>
      <c r="BR789" s="47"/>
      <c r="CQ789" s="48"/>
    </row>
    <row r="790" spans="8:95" s="44" customFormat="1">
      <c r="H790" s="70"/>
      <c r="Q790" s="46"/>
      <c r="BG790" s="45"/>
      <c r="BI790" s="46"/>
      <c r="BQ790" s="46"/>
      <c r="BR790" s="47"/>
      <c r="CQ790" s="48"/>
    </row>
    <row r="791" spans="8:95" s="44" customFormat="1">
      <c r="H791" s="70"/>
      <c r="Q791" s="46"/>
      <c r="BG791" s="45"/>
      <c r="BI791" s="46"/>
      <c r="BQ791" s="46"/>
      <c r="BR791" s="47"/>
      <c r="CQ791" s="48"/>
    </row>
    <row r="792" spans="8:95" s="44" customFormat="1">
      <c r="H792" s="70"/>
      <c r="Q792" s="46"/>
      <c r="BG792" s="45"/>
      <c r="BI792" s="46"/>
      <c r="BQ792" s="46"/>
      <c r="BR792" s="47"/>
      <c r="CQ792" s="48"/>
    </row>
    <row r="793" spans="8:95" s="44" customFormat="1">
      <c r="H793" s="70"/>
      <c r="Q793" s="46"/>
      <c r="BG793" s="45"/>
      <c r="BI793" s="46"/>
      <c r="BQ793" s="46"/>
      <c r="BR793" s="47"/>
      <c r="CQ793" s="48"/>
    </row>
    <row r="794" spans="8:95" s="44" customFormat="1">
      <c r="H794" s="70"/>
      <c r="Q794" s="46"/>
      <c r="BG794" s="45"/>
      <c r="BI794" s="46"/>
      <c r="BQ794" s="46"/>
      <c r="BR794" s="47"/>
      <c r="CQ794" s="48"/>
    </row>
    <row r="795" spans="8:95" s="44" customFormat="1">
      <c r="H795" s="70"/>
      <c r="Q795" s="46"/>
      <c r="BG795" s="45"/>
      <c r="BI795" s="46"/>
      <c r="BQ795" s="46"/>
      <c r="BR795" s="47"/>
      <c r="CQ795" s="48"/>
    </row>
    <row r="796" spans="8:95" s="44" customFormat="1">
      <c r="H796" s="70"/>
      <c r="Q796" s="46"/>
      <c r="BG796" s="45"/>
      <c r="BI796" s="46"/>
      <c r="BQ796" s="46"/>
      <c r="BR796" s="47"/>
      <c r="CQ796" s="48"/>
    </row>
    <row r="797" spans="8:95" s="44" customFormat="1">
      <c r="H797" s="70"/>
      <c r="Q797" s="46"/>
      <c r="BG797" s="45"/>
      <c r="BI797" s="46"/>
      <c r="BQ797" s="46"/>
      <c r="BR797" s="47"/>
      <c r="CQ797" s="48"/>
    </row>
    <row r="798" spans="8:95" s="44" customFormat="1">
      <c r="H798" s="70"/>
      <c r="Q798" s="46"/>
      <c r="BG798" s="45"/>
      <c r="BI798" s="46"/>
      <c r="BQ798" s="46"/>
      <c r="BR798" s="47"/>
      <c r="CQ798" s="48"/>
    </row>
    <row r="799" spans="8:95" s="44" customFormat="1">
      <c r="H799" s="70"/>
      <c r="Q799" s="46"/>
      <c r="BG799" s="45"/>
      <c r="BI799" s="46"/>
      <c r="BQ799" s="46"/>
      <c r="BR799" s="47"/>
      <c r="CQ799" s="48"/>
    </row>
    <row r="800" spans="8:95" s="44" customFormat="1">
      <c r="H800" s="70"/>
      <c r="Q800" s="46"/>
      <c r="BG800" s="45"/>
      <c r="BI800" s="46"/>
      <c r="BQ800" s="46"/>
      <c r="BR800" s="47"/>
      <c r="CQ800" s="48"/>
    </row>
    <row r="801" spans="8:95" s="44" customFormat="1">
      <c r="H801" s="70"/>
      <c r="Q801" s="46"/>
      <c r="BG801" s="45"/>
      <c r="BI801" s="46"/>
      <c r="BQ801" s="46"/>
      <c r="BR801" s="47"/>
      <c r="CQ801" s="48"/>
    </row>
    <row r="802" spans="8:95" s="44" customFormat="1">
      <c r="H802" s="70"/>
      <c r="Q802" s="46"/>
      <c r="BG802" s="45"/>
      <c r="BI802" s="46"/>
      <c r="BQ802" s="46"/>
      <c r="BR802" s="47"/>
      <c r="CQ802" s="48"/>
    </row>
    <row r="803" spans="8:95" s="44" customFormat="1">
      <c r="H803" s="70"/>
      <c r="Q803" s="46"/>
      <c r="BG803" s="45"/>
      <c r="BI803" s="46"/>
      <c r="BQ803" s="46"/>
      <c r="BR803" s="47"/>
      <c r="CQ803" s="48"/>
    </row>
    <row r="804" spans="8:95" s="44" customFormat="1">
      <c r="H804" s="70"/>
      <c r="Q804" s="46"/>
      <c r="BG804" s="45"/>
      <c r="BI804" s="46"/>
      <c r="BQ804" s="46"/>
      <c r="BR804" s="47"/>
      <c r="CQ804" s="48"/>
    </row>
    <row r="805" spans="8:95" s="44" customFormat="1">
      <c r="H805" s="70"/>
      <c r="Q805" s="46"/>
      <c r="BG805" s="45"/>
      <c r="BI805" s="46"/>
      <c r="BQ805" s="46"/>
      <c r="BR805" s="47"/>
      <c r="CQ805" s="48"/>
    </row>
    <row r="806" spans="8:95" s="44" customFormat="1">
      <c r="H806" s="70"/>
      <c r="Q806" s="46"/>
      <c r="BG806" s="45"/>
      <c r="BI806" s="46"/>
      <c r="BQ806" s="46"/>
      <c r="BR806" s="47"/>
      <c r="CQ806" s="48"/>
    </row>
    <row r="807" spans="8:95" s="44" customFormat="1">
      <c r="H807" s="70"/>
      <c r="Q807" s="46"/>
      <c r="BG807" s="45"/>
      <c r="BI807" s="46"/>
      <c r="BQ807" s="46"/>
      <c r="BR807" s="47"/>
      <c r="CQ807" s="48"/>
    </row>
    <row r="808" spans="8:95" s="44" customFormat="1">
      <c r="H808" s="70"/>
      <c r="Q808" s="46"/>
      <c r="BG808" s="45"/>
      <c r="BI808" s="46"/>
      <c r="BQ808" s="46"/>
      <c r="BR808" s="47"/>
      <c r="CQ808" s="48"/>
    </row>
    <row r="809" spans="8:95" s="44" customFormat="1">
      <c r="H809" s="70"/>
      <c r="Q809" s="46"/>
      <c r="BG809" s="45"/>
      <c r="BI809" s="46"/>
      <c r="BQ809" s="46"/>
      <c r="BR809" s="47"/>
      <c r="CQ809" s="48"/>
    </row>
    <row r="810" spans="8:95" s="44" customFormat="1">
      <c r="H810" s="70"/>
      <c r="Q810" s="46"/>
      <c r="BG810" s="45"/>
      <c r="BI810" s="46"/>
      <c r="BQ810" s="46"/>
      <c r="BR810" s="47"/>
      <c r="CQ810" s="48"/>
    </row>
    <row r="811" spans="8:95" s="44" customFormat="1">
      <c r="H811" s="70"/>
      <c r="Q811" s="46"/>
      <c r="BG811" s="45"/>
      <c r="BI811" s="46"/>
      <c r="BQ811" s="46"/>
      <c r="BR811" s="47"/>
      <c r="CQ811" s="48"/>
    </row>
    <row r="812" spans="8:95" s="44" customFormat="1">
      <c r="H812" s="70"/>
      <c r="Q812" s="46"/>
      <c r="BG812" s="45"/>
      <c r="BI812" s="46"/>
      <c r="BQ812" s="46"/>
      <c r="BR812" s="47"/>
      <c r="CQ812" s="48"/>
    </row>
    <row r="813" spans="8:95" s="44" customFormat="1">
      <c r="H813" s="70"/>
      <c r="Q813" s="46"/>
      <c r="BG813" s="45"/>
      <c r="BI813" s="46"/>
      <c r="BQ813" s="46"/>
      <c r="BR813" s="47"/>
      <c r="CQ813" s="48"/>
    </row>
    <row r="814" spans="8:95" s="44" customFormat="1">
      <c r="H814" s="70"/>
      <c r="Q814" s="46"/>
      <c r="BG814" s="45"/>
      <c r="BI814" s="46"/>
      <c r="BQ814" s="46"/>
      <c r="BR814" s="47"/>
      <c r="CQ814" s="48"/>
    </row>
    <row r="815" spans="8:95" s="44" customFormat="1">
      <c r="H815" s="70"/>
      <c r="Q815" s="46"/>
      <c r="BG815" s="45"/>
      <c r="BI815" s="46"/>
      <c r="BQ815" s="46"/>
      <c r="BR815" s="47"/>
      <c r="CQ815" s="48"/>
    </row>
    <row r="816" spans="8:95" s="44" customFormat="1">
      <c r="H816" s="70"/>
      <c r="Q816" s="46"/>
      <c r="BG816" s="45"/>
      <c r="BI816" s="46"/>
      <c r="BQ816" s="46"/>
      <c r="BR816" s="47"/>
      <c r="CQ816" s="48"/>
    </row>
    <row r="817" spans="8:95" s="44" customFormat="1">
      <c r="H817" s="70"/>
      <c r="Q817" s="46"/>
      <c r="BG817" s="45"/>
      <c r="BI817" s="46"/>
      <c r="BQ817" s="46"/>
      <c r="BR817" s="47"/>
      <c r="CQ817" s="48"/>
    </row>
    <row r="818" spans="8:95" s="44" customFormat="1">
      <c r="H818" s="70"/>
      <c r="Q818" s="46"/>
      <c r="BG818" s="45"/>
      <c r="BI818" s="46"/>
      <c r="BQ818" s="46"/>
      <c r="BR818" s="47"/>
      <c r="CQ818" s="48"/>
    </row>
    <row r="819" spans="8:95" s="44" customFormat="1">
      <c r="H819" s="70"/>
      <c r="Q819" s="46"/>
      <c r="BG819" s="45"/>
      <c r="BI819" s="46"/>
      <c r="BQ819" s="46"/>
      <c r="BR819" s="47"/>
      <c r="CQ819" s="48"/>
    </row>
    <row r="820" spans="8:95" s="44" customFormat="1">
      <c r="H820" s="70"/>
      <c r="Q820" s="46"/>
      <c r="BG820" s="45"/>
      <c r="BI820" s="46"/>
      <c r="BQ820" s="46"/>
      <c r="BR820" s="47"/>
      <c r="CQ820" s="48"/>
    </row>
    <row r="821" spans="8:95" s="44" customFormat="1">
      <c r="H821" s="70"/>
      <c r="Q821" s="46"/>
      <c r="BG821" s="45"/>
      <c r="BI821" s="46"/>
      <c r="BQ821" s="46"/>
      <c r="BR821" s="47"/>
      <c r="CQ821" s="48"/>
    </row>
    <row r="822" spans="8:95" s="44" customFormat="1">
      <c r="H822" s="70"/>
      <c r="Q822" s="46"/>
      <c r="BG822" s="45"/>
      <c r="BI822" s="46"/>
      <c r="BQ822" s="46"/>
      <c r="BR822" s="47"/>
      <c r="CQ822" s="48"/>
    </row>
    <row r="823" spans="8:95" s="44" customFormat="1">
      <c r="H823" s="70"/>
      <c r="Q823" s="46"/>
      <c r="BG823" s="45"/>
      <c r="BI823" s="46"/>
      <c r="BQ823" s="46"/>
      <c r="BR823" s="47"/>
      <c r="CQ823" s="48"/>
    </row>
    <row r="824" spans="8:95" s="44" customFormat="1">
      <c r="H824" s="70"/>
      <c r="Q824" s="46"/>
      <c r="BG824" s="45"/>
      <c r="BI824" s="46"/>
      <c r="BQ824" s="46"/>
      <c r="BR824" s="47"/>
      <c r="CQ824" s="48"/>
    </row>
    <row r="825" spans="8:95" s="44" customFormat="1">
      <c r="H825" s="70"/>
      <c r="Q825" s="46"/>
      <c r="BG825" s="45"/>
      <c r="BI825" s="46"/>
      <c r="BQ825" s="46"/>
      <c r="BR825" s="47"/>
      <c r="CQ825" s="48"/>
    </row>
    <row r="826" spans="8:95" s="44" customFormat="1">
      <c r="H826" s="70"/>
      <c r="Q826" s="46"/>
      <c r="BG826" s="45"/>
      <c r="BI826" s="46"/>
      <c r="BQ826" s="46"/>
      <c r="BR826" s="47"/>
      <c r="CQ826" s="48"/>
    </row>
    <row r="827" spans="8:95" s="44" customFormat="1">
      <c r="H827" s="70"/>
      <c r="Q827" s="46"/>
      <c r="BG827" s="45"/>
      <c r="BI827" s="46"/>
      <c r="BQ827" s="46"/>
      <c r="BR827" s="47"/>
      <c r="CQ827" s="48"/>
    </row>
    <row r="828" spans="8:95" s="44" customFormat="1">
      <c r="H828" s="70"/>
      <c r="Q828" s="46"/>
      <c r="BG828" s="45"/>
      <c r="BI828" s="46"/>
      <c r="BQ828" s="46"/>
      <c r="BR828" s="47"/>
      <c r="CQ828" s="48"/>
    </row>
    <row r="829" spans="8:95" s="44" customFormat="1">
      <c r="H829" s="70"/>
      <c r="Q829" s="46"/>
      <c r="BG829" s="45"/>
      <c r="BI829" s="46"/>
      <c r="BQ829" s="46"/>
      <c r="BR829" s="47"/>
      <c r="CQ829" s="48"/>
    </row>
    <row r="830" spans="8:95" s="44" customFormat="1">
      <c r="H830" s="70"/>
      <c r="Q830" s="46"/>
      <c r="BG830" s="45"/>
      <c r="BI830" s="46"/>
      <c r="BQ830" s="46"/>
      <c r="BR830" s="47"/>
      <c r="CQ830" s="48"/>
    </row>
    <row r="831" spans="8:95" s="44" customFormat="1">
      <c r="H831" s="70"/>
      <c r="Q831" s="46"/>
      <c r="BG831" s="45"/>
      <c r="BI831" s="46"/>
      <c r="BQ831" s="46"/>
      <c r="BR831" s="47"/>
      <c r="CQ831" s="48"/>
    </row>
    <row r="832" spans="8:95" s="44" customFormat="1">
      <c r="H832" s="70"/>
      <c r="Q832" s="46"/>
      <c r="BG832" s="45"/>
      <c r="BI832" s="46"/>
      <c r="BQ832" s="46"/>
      <c r="BR832" s="47"/>
      <c r="CQ832" s="48"/>
    </row>
    <row r="833" spans="8:95" s="44" customFormat="1">
      <c r="H833" s="70"/>
      <c r="Q833" s="46"/>
      <c r="BG833" s="45"/>
      <c r="BI833" s="46"/>
      <c r="BQ833" s="46"/>
      <c r="BR833" s="47"/>
      <c r="CQ833" s="48"/>
    </row>
    <row r="834" spans="8:95" s="44" customFormat="1">
      <c r="H834" s="70"/>
      <c r="Q834" s="46"/>
      <c r="BG834" s="45"/>
      <c r="BI834" s="46"/>
      <c r="BQ834" s="46"/>
      <c r="BR834" s="47"/>
      <c r="CQ834" s="48"/>
    </row>
    <row r="835" spans="8:95" s="44" customFormat="1">
      <c r="H835" s="70"/>
      <c r="Q835" s="46"/>
      <c r="BG835" s="45"/>
      <c r="BI835" s="46"/>
      <c r="BQ835" s="46"/>
      <c r="BR835" s="47"/>
      <c r="CQ835" s="48"/>
    </row>
    <row r="836" spans="8:95" s="44" customFormat="1">
      <c r="H836" s="70"/>
      <c r="Q836" s="46"/>
      <c r="BG836" s="45"/>
      <c r="BI836" s="46"/>
      <c r="BQ836" s="46"/>
      <c r="BR836" s="47"/>
      <c r="CQ836" s="48"/>
    </row>
    <row r="837" spans="8:95" s="44" customFormat="1">
      <c r="H837" s="70"/>
      <c r="Q837" s="46"/>
      <c r="BG837" s="45"/>
      <c r="BI837" s="46"/>
      <c r="BQ837" s="46"/>
      <c r="BR837" s="47"/>
      <c r="CQ837" s="48"/>
    </row>
    <row r="838" spans="8:95" s="44" customFormat="1">
      <c r="H838" s="70"/>
      <c r="Q838" s="46"/>
      <c r="BG838" s="45"/>
      <c r="BI838" s="46"/>
      <c r="BQ838" s="46"/>
      <c r="BR838" s="47"/>
      <c r="CQ838" s="48"/>
    </row>
    <row r="839" spans="8:95" s="44" customFormat="1">
      <c r="H839" s="70"/>
      <c r="Q839" s="46"/>
      <c r="BG839" s="45"/>
      <c r="BI839" s="46"/>
      <c r="BQ839" s="46"/>
      <c r="BR839" s="47"/>
      <c r="CQ839" s="48"/>
    </row>
    <row r="840" spans="8:95" s="44" customFormat="1">
      <c r="H840" s="70"/>
      <c r="Q840" s="46"/>
      <c r="BG840" s="45"/>
      <c r="BI840" s="46"/>
      <c r="BQ840" s="46"/>
      <c r="BR840" s="47"/>
      <c r="CQ840" s="48"/>
    </row>
    <row r="841" spans="8:95" s="44" customFormat="1">
      <c r="H841" s="70"/>
      <c r="Q841" s="46"/>
      <c r="BG841" s="45"/>
      <c r="BI841" s="46"/>
      <c r="BQ841" s="46"/>
      <c r="BR841" s="47"/>
      <c r="CQ841" s="48"/>
    </row>
    <row r="842" spans="8:95" s="44" customFormat="1">
      <c r="H842" s="70"/>
      <c r="Q842" s="46"/>
      <c r="BG842" s="45"/>
      <c r="BI842" s="46"/>
      <c r="BQ842" s="46"/>
      <c r="BR842" s="47"/>
      <c r="CQ842" s="48"/>
    </row>
    <row r="843" spans="8:95" s="44" customFormat="1">
      <c r="H843" s="70"/>
      <c r="Q843" s="46"/>
      <c r="BG843" s="45"/>
      <c r="BI843" s="46"/>
      <c r="BQ843" s="46"/>
      <c r="BR843" s="47"/>
      <c r="CQ843" s="48"/>
    </row>
    <row r="844" spans="8:95" s="44" customFormat="1">
      <c r="H844" s="70"/>
      <c r="Q844" s="46"/>
      <c r="BG844" s="45"/>
      <c r="BI844" s="46"/>
      <c r="BQ844" s="46"/>
      <c r="BR844" s="47"/>
      <c r="CQ844" s="48"/>
    </row>
    <row r="845" spans="8:95" s="44" customFormat="1">
      <c r="H845" s="70"/>
      <c r="Q845" s="46"/>
      <c r="BG845" s="45"/>
      <c r="BI845" s="46"/>
      <c r="BQ845" s="46"/>
      <c r="BR845" s="47"/>
      <c r="CQ845" s="48"/>
    </row>
    <row r="846" spans="8:95" s="44" customFormat="1">
      <c r="H846" s="70"/>
      <c r="Q846" s="46"/>
      <c r="BG846" s="45"/>
      <c r="BI846" s="46"/>
      <c r="BQ846" s="46"/>
      <c r="BR846" s="47"/>
      <c r="CQ846" s="48"/>
    </row>
    <row r="847" spans="8:95" s="44" customFormat="1">
      <c r="H847" s="70"/>
      <c r="Q847" s="46"/>
      <c r="BG847" s="45"/>
      <c r="BI847" s="46"/>
      <c r="BQ847" s="46"/>
      <c r="BR847" s="47"/>
      <c r="CQ847" s="48"/>
    </row>
    <row r="848" spans="8:95" s="44" customFormat="1">
      <c r="H848" s="70"/>
      <c r="Q848" s="46"/>
      <c r="BG848" s="45"/>
      <c r="BI848" s="46"/>
      <c r="BQ848" s="46"/>
      <c r="BR848" s="47"/>
      <c r="CQ848" s="48"/>
    </row>
    <row r="849" spans="8:95" s="44" customFormat="1">
      <c r="H849" s="70"/>
      <c r="Q849" s="46"/>
      <c r="BG849" s="45"/>
      <c r="BI849" s="46"/>
      <c r="BQ849" s="46"/>
      <c r="BR849" s="47"/>
      <c r="CQ849" s="48"/>
    </row>
    <row r="850" spans="8:95" s="44" customFormat="1">
      <c r="H850" s="70"/>
      <c r="Q850" s="46"/>
      <c r="BG850" s="45"/>
      <c r="BI850" s="46"/>
      <c r="BQ850" s="46"/>
      <c r="BR850" s="47"/>
      <c r="CQ850" s="48"/>
    </row>
    <row r="851" spans="8:95" s="44" customFormat="1">
      <c r="H851" s="70"/>
      <c r="Q851" s="46"/>
      <c r="BG851" s="45"/>
      <c r="BI851" s="46"/>
      <c r="BQ851" s="46"/>
      <c r="BR851" s="47"/>
      <c r="CQ851" s="48"/>
    </row>
    <row r="852" spans="8:95" s="44" customFormat="1">
      <c r="H852" s="70"/>
      <c r="Q852" s="46"/>
      <c r="BG852" s="45"/>
      <c r="BI852" s="46"/>
      <c r="BQ852" s="46"/>
      <c r="BR852" s="47"/>
      <c r="CQ852" s="48"/>
    </row>
    <row r="853" spans="8:95" s="44" customFormat="1">
      <c r="H853" s="70"/>
      <c r="Q853" s="46"/>
      <c r="BG853" s="45"/>
      <c r="BI853" s="46"/>
      <c r="BQ853" s="46"/>
      <c r="BR853" s="47"/>
      <c r="CQ853" s="48"/>
    </row>
    <row r="854" spans="8:95" s="44" customFormat="1">
      <c r="H854" s="70"/>
      <c r="Q854" s="46"/>
      <c r="BG854" s="45"/>
      <c r="BI854" s="46"/>
      <c r="BQ854" s="46"/>
      <c r="BR854" s="47"/>
      <c r="CQ854" s="48"/>
    </row>
    <row r="855" spans="8:95" s="44" customFormat="1">
      <c r="H855" s="70"/>
      <c r="Q855" s="46"/>
      <c r="BG855" s="45"/>
      <c r="BI855" s="46"/>
      <c r="BQ855" s="46"/>
      <c r="BR855" s="47"/>
      <c r="CQ855" s="48"/>
    </row>
    <row r="856" spans="8:95" s="44" customFormat="1">
      <c r="H856" s="70"/>
      <c r="Q856" s="46"/>
      <c r="BG856" s="45"/>
      <c r="BI856" s="46"/>
      <c r="BQ856" s="46"/>
      <c r="BR856" s="47"/>
      <c r="CQ856" s="48"/>
    </row>
    <row r="857" spans="8:95" s="44" customFormat="1">
      <c r="H857" s="70"/>
      <c r="Q857" s="46"/>
      <c r="BG857" s="45"/>
      <c r="BI857" s="46"/>
      <c r="BQ857" s="46"/>
      <c r="BR857" s="47"/>
      <c r="CQ857" s="48"/>
    </row>
    <row r="858" spans="8:95" s="44" customFormat="1">
      <c r="H858" s="70"/>
      <c r="Q858" s="46"/>
      <c r="BG858" s="45"/>
      <c r="BI858" s="46"/>
      <c r="BQ858" s="46"/>
      <c r="BR858" s="47"/>
      <c r="CQ858" s="48"/>
    </row>
    <row r="859" spans="8:95" s="44" customFormat="1">
      <c r="H859" s="70"/>
      <c r="Q859" s="46"/>
      <c r="BG859" s="45"/>
      <c r="BI859" s="46"/>
      <c r="BQ859" s="46"/>
      <c r="BR859" s="47"/>
      <c r="CQ859" s="48"/>
    </row>
    <row r="860" spans="8:95" s="44" customFormat="1">
      <c r="H860" s="70"/>
      <c r="Q860" s="46"/>
      <c r="BG860" s="45"/>
      <c r="BI860" s="46"/>
      <c r="BQ860" s="46"/>
      <c r="BR860" s="47"/>
      <c r="CQ860" s="48"/>
    </row>
    <row r="861" spans="8:95" s="44" customFormat="1">
      <c r="H861" s="70"/>
      <c r="Q861" s="46"/>
      <c r="BG861" s="45"/>
      <c r="BI861" s="46"/>
      <c r="BQ861" s="46"/>
      <c r="BR861" s="47"/>
      <c r="CQ861" s="48"/>
    </row>
    <row r="862" spans="8:95" s="44" customFormat="1">
      <c r="H862" s="70"/>
      <c r="Q862" s="46"/>
      <c r="BG862" s="45"/>
      <c r="BI862" s="46"/>
      <c r="BQ862" s="46"/>
      <c r="BR862" s="47"/>
      <c r="CQ862" s="48"/>
    </row>
    <row r="863" spans="8:95" s="44" customFormat="1">
      <c r="H863" s="70"/>
      <c r="Q863" s="46"/>
      <c r="BG863" s="45"/>
      <c r="BI863" s="46"/>
      <c r="BQ863" s="46"/>
      <c r="BR863" s="47"/>
      <c r="CQ863" s="48"/>
    </row>
    <row r="864" spans="8:95" s="44" customFormat="1">
      <c r="H864" s="70"/>
      <c r="Q864" s="46"/>
      <c r="BG864" s="45"/>
      <c r="BI864" s="46"/>
      <c r="BQ864" s="46"/>
      <c r="BR864" s="47"/>
      <c r="CQ864" s="48"/>
    </row>
    <row r="865" spans="8:95" s="44" customFormat="1">
      <c r="H865" s="70"/>
      <c r="Q865" s="46"/>
      <c r="BG865" s="45"/>
      <c r="BI865" s="46"/>
      <c r="BQ865" s="46"/>
      <c r="BR865" s="47"/>
      <c r="CQ865" s="48"/>
    </row>
    <row r="866" spans="8:95" s="44" customFormat="1">
      <c r="H866" s="70"/>
      <c r="Q866" s="46"/>
      <c r="BG866" s="45"/>
      <c r="BI866" s="46"/>
      <c r="BQ866" s="46"/>
      <c r="BR866" s="47"/>
      <c r="CQ866" s="48"/>
    </row>
    <row r="867" spans="8:95" s="44" customFormat="1">
      <c r="H867" s="70"/>
      <c r="Q867" s="46"/>
      <c r="BG867" s="45"/>
      <c r="BI867" s="46"/>
      <c r="BQ867" s="46"/>
      <c r="BR867" s="47"/>
      <c r="CQ867" s="48"/>
    </row>
    <row r="868" spans="8:95" s="44" customFormat="1">
      <c r="H868" s="70"/>
      <c r="Q868" s="46"/>
      <c r="BG868" s="45"/>
      <c r="BI868" s="46"/>
      <c r="BQ868" s="46"/>
      <c r="BR868" s="47"/>
      <c r="CQ868" s="48"/>
    </row>
    <row r="869" spans="8:95" s="44" customFormat="1">
      <c r="H869" s="70"/>
      <c r="Q869" s="46"/>
      <c r="BG869" s="45"/>
      <c r="BI869" s="46"/>
      <c r="BQ869" s="46"/>
      <c r="BR869" s="47"/>
      <c r="CQ869" s="48"/>
    </row>
    <row r="870" spans="8:95" s="44" customFormat="1">
      <c r="H870" s="70"/>
      <c r="Q870" s="46"/>
      <c r="BG870" s="45"/>
      <c r="BI870" s="46"/>
      <c r="BQ870" s="46"/>
      <c r="BR870" s="47"/>
      <c r="CQ870" s="48"/>
    </row>
    <row r="871" spans="8:95" s="44" customFormat="1">
      <c r="H871" s="70"/>
      <c r="Q871" s="46"/>
      <c r="BG871" s="45"/>
      <c r="BI871" s="46"/>
      <c r="BQ871" s="46"/>
      <c r="BR871" s="47"/>
      <c r="CQ871" s="48"/>
    </row>
    <row r="872" spans="8:95" s="44" customFormat="1">
      <c r="H872" s="70"/>
      <c r="Q872" s="46"/>
      <c r="BG872" s="45"/>
      <c r="BI872" s="46"/>
      <c r="BQ872" s="46"/>
      <c r="BR872" s="47"/>
      <c r="CQ872" s="48"/>
    </row>
    <row r="873" spans="8:95" s="44" customFormat="1">
      <c r="H873" s="70"/>
      <c r="Q873" s="46"/>
      <c r="BG873" s="45"/>
      <c r="BI873" s="46"/>
      <c r="BQ873" s="46"/>
      <c r="BR873" s="47"/>
      <c r="CQ873" s="48"/>
    </row>
    <row r="874" spans="8:95" s="44" customFormat="1">
      <c r="H874" s="70"/>
      <c r="Q874" s="46"/>
      <c r="BG874" s="45"/>
      <c r="BI874" s="46"/>
      <c r="BQ874" s="46"/>
      <c r="BR874" s="47"/>
      <c r="CQ874" s="48"/>
    </row>
    <row r="875" spans="8:95" s="44" customFormat="1">
      <c r="H875" s="70"/>
      <c r="Q875" s="46"/>
      <c r="BG875" s="45"/>
      <c r="BI875" s="46"/>
      <c r="BQ875" s="46"/>
      <c r="BR875" s="47"/>
      <c r="CQ875" s="48"/>
    </row>
    <row r="876" spans="8:95" s="44" customFormat="1">
      <c r="H876" s="70"/>
      <c r="Q876" s="46"/>
      <c r="BG876" s="45"/>
      <c r="BI876" s="46"/>
      <c r="BQ876" s="46"/>
      <c r="BR876" s="47"/>
      <c r="CQ876" s="48"/>
    </row>
    <row r="877" spans="8:95" s="44" customFormat="1">
      <c r="H877" s="70"/>
      <c r="Q877" s="46"/>
      <c r="BG877" s="45"/>
      <c r="BI877" s="46"/>
      <c r="BQ877" s="46"/>
      <c r="BR877" s="47"/>
      <c r="CQ877" s="48"/>
    </row>
    <row r="878" spans="8:95" s="44" customFormat="1">
      <c r="H878" s="70"/>
      <c r="Q878" s="46"/>
      <c r="BG878" s="45"/>
      <c r="BI878" s="46"/>
      <c r="BQ878" s="46"/>
      <c r="BR878" s="47"/>
      <c r="CQ878" s="48"/>
    </row>
    <row r="879" spans="8:95" s="44" customFormat="1">
      <c r="H879" s="70"/>
      <c r="Q879" s="46"/>
      <c r="BG879" s="45"/>
      <c r="BI879" s="46"/>
      <c r="BQ879" s="46"/>
      <c r="BR879" s="47"/>
      <c r="CQ879" s="48"/>
    </row>
    <row r="880" spans="8:95" s="44" customFormat="1">
      <c r="H880" s="70"/>
      <c r="Q880" s="46"/>
      <c r="BG880" s="45"/>
      <c r="BI880" s="46"/>
      <c r="BQ880" s="46"/>
      <c r="BR880" s="47"/>
      <c r="CQ880" s="48"/>
    </row>
    <row r="881" spans="8:95" s="44" customFormat="1">
      <c r="H881" s="70"/>
      <c r="Q881" s="46"/>
      <c r="BG881" s="45"/>
      <c r="BI881" s="46"/>
      <c r="BQ881" s="46"/>
      <c r="BR881" s="47"/>
      <c r="CQ881" s="48"/>
    </row>
    <row r="882" spans="8:95" s="44" customFormat="1">
      <c r="H882" s="70"/>
      <c r="Q882" s="46"/>
      <c r="BG882" s="45"/>
      <c r="BI882" s="46"/>
      <c r="BQ882" s="46"/>
      <c r="BR882" s="47"/>
      <c r="CQ882" s="48"/>
    </row>
    <row r="883" spans="8:95" s="44" customFormat="1">
      <c r="H883" s="70"/>
      <c r="Q883" s="46"/>
      <c r="BG883" s="45"/>
      <c r="BI883" s="46"/>
      <c r="BQ883" s="46"/>
      <c r="BR883" s="47"/>
      <c r="CQ883" s="48"/>
    </row>
    <row r="884" spans="8:95" s="44" customFormat="1">
      <c r="H884" s="70"/>
      <c r="Q884" s="46"/>
      <c r="BG884" s="45"/>
      <c r="BI884" s="46"/>
      <c r="BQ884" s="46"/>
      <c r="BR884" s="47"/>
      <c r="CQ884" s="48"/>
    </row>
    <row r="885" spans="8:95" s="44" customFormat="1">
      <c r="H885" s="70"/>
      <c r="Q885" s="46"/>
      <c r="BG885" s="45"/>
      <c r="BI885" s="46"/>
      <c r="BQ885" s="46"/>
      <c r="BR885" s="47"/>
      <c r="CQ885" s="48"/>
    </row>
    <row r="886" spans="8:95" s="44" customFormat="1">
      <c r="H886" s="70"/>
      <c r="Q886" s="46"/>
      <c r="BG886" s="45"/>
      <c r="BI886" s="46"/>
      <c r="BQ886" s="46"/>
      <c r="BR886" s="47"/>
      <c r="CQ886" s="48"/>
    </row>
    <row r="887" spans="8:95" s="44" customFormat="1">
      <c r="H887" s="70"/>
      <c r="Q887" s="46"/>
      <c r="BG887" s="45"/>
      <c r="BI887" s="46"/>
      <c r="BQ887" s="46"/>
      <c r="BR887" s="47"/>
      <c r="CQ887" s="48"/>
    </row>
    <row r="888" spans="8:95" s="44" customFormat="1">
      <c r="H888" s="70"/>
      <c r="Q888" s="46"/>
      <c r="BG888" s="45"/>
      <c r="BI888" s="46"/>
      <c r="BQ888" s="46"/>
      <c r="BR888" s="47"/>
      <c r="CQ888" s="48"/>
    </row>
    <row r="889" spans="8:95" s="44" customFormat="1">
      <c r="H889" s="70"/>
      <c r="Q889" s="46"/>
      <c r="BG889" s="45"/>
      <c r="BI889" s="46"/>
      <c r="BQ889" s="46"/>
      <c r="BR889" s="47"/>
      <c r="CQ889" s="48"/>
    </row>
    <row r="890" spans="8:95" s="44" customFormat="1">
      <c r="H890" s="70"/>
      <c r="Q890" s="46"/>
      <c r="BG890" s="45"/>
      <c r="BI890" s="46"/>
      <c r="BQ890" s="46"/>
      <c r="BR890" s="47"/>
      <c r="CQ890" s="48"/>
    </row>
    <row r="891" spans="8:95" s="44" customFormat="1">
      <c r="H891" s="70"/>
      <c r="Q891" s="46"/>
      <c r="BG891" s="45"/>
      <c r="BI891" s="46"/>
      <c r="BQ891" s="46"/>
      <c r="BR891" s="47"/>
      <c r="CQ891" s="48"/>
    </row>
    <row r="892" spans="8:95" s="44" customFormat="1">
      <c r="H892" s="70"/>
      <c r="Q892" s="46"/>
      <c r="BG892" s="45"/>
      <c r="BI892" s="46"/>
      <c r="BQ892" s="46"/>
      <c r="BR892" s="47"/>
      <c r="CQ892" s="48"/>
    </row>
    <row r="893" spans="8:95" s="44" customFormat="1">
      <c r="H893" s="70"/>
      <c r="Q893" s="46"/>
      <c r="BG893" s="45"/>
      <c r="BI893" s="46"/>
      <c r="BQ893" s="46"/>
      <c r="BR893" s="47"/>
      <c r="CQ893" s="48"/>
    </row>
    <row r="894" spans="8:95" s="44" customFormat="1">
      <c r="H894" s="70"/>
      <c r="Q894" s="46"/>
      <c r="BG894" s="45"/>
      <c r="BI894" s="46"/>
      <c r="BQ894" s="46"/>
      <c r="BR894" s="47"/>
      <c r="CQ894" s="48"/>
    </row>
    <row r="895" spans="8:95" s="44" customFormat="1">
      <c r="H895" s="70"/>
      <c r="Q895" s="46"/>
      <c r="BG895" s="45"/>
      <c r="BI895" s="46"/>
      <c r="BQ895" s="46"/>
      <c r="BR895" s="47"/>
      <c r="CQ895" s="48"/>
    </row>
    <row r="896" spans="8:95" s="44" customFormat="1">
      <c r="H896" s="70"/>
      <c r="Q896" s="46"/>
      <c r="BG896" s="45"/>
      <c r="BI896" s="46"/>
      <c r="BQ896" s="46"/>
      <c r="BR896" s="47"/>
      <c r="CQ896" s="48"/>
    </row>
    <row r="897" spans="8:95" s="44" customFormat="1">
      <c r="H897" s="70"/>
      <c r="Q897" s="46"/>
      <c r="BG897" s="45"/>
      <c r="BI897" s="46"/>
      <c r="BQ897" s="46"/>
      <c r="BR897" s="47"/>
      <c r="CQ897" s="48"/>
    </row>
    <row r="898" spans="8:95" s="44" customFormat="1">
      <c r="H898" s="70"/>
      <c r="Q898" s="46"/>
      <c r="BG898" s="45"/>
      <c r="BI898" s="46"/>
      <c r="BQ898" s="46"/>
      <c r="BR898" s="47"/>
      <c r="CQ898" s="48"/>
    </row>
    <row r="899" spans="8:95" s="44" customFormat="1">
      <c r="H899" s="70"/>
      <c r="Q899" s="46"/>
      <c r="BG899" s="45"/>
      <c r="BI899" s="46"/>
      <c r="BQ899" s="46"/>
      <c r="BR899" s="47"/>
      <c r="CQ899" s="48"/>
    </row>
    <row r="900" spans="8:95" s="44" customFormat="1">
      <c r="H900" s="70"/>
      <c r="Q900" s="46"/>
      <c r="BG900" s="45"/>
      <c r="BI900" s="46"/>
      <c r="BQ900" s="46"/>
      <c r="BR900" s="47"/>
      <c r="CQ900" s="48"/>
    </row>
    <row r="901" spans="8:95" s="44" customFormat="1">
      <c r="H901" s="70"/>
      <c r="Q901" s="46"/>
      <c r="BG901" s="45"/>
      <c r="BI901" s="46"/>
      <c r="BQ901" s="46"/>
      <c r="BR901" s="47"/>
      <c r="CQ901" s="48"/>
    </row>
    <row r="902" spans="8:95" s="44" customFormat="1">
      <c r="H902" s="70"/>
      <c r="Q902" s="46"/>
      <c r="BG902" s="45"/>
      <c r="BI902" s="46"/>
      <c r="BQ902" s="46"/>
      <c r="BR902" s="47"/>
      <c r="CQ902" s="48"/>
    </row>
    <row r="903" spans="8:95" s="44" customFormat="1">
      <c r="H903" s="70"/>
      <c r="Q903" s="46"/>
      <c r="BG903" s="45"/>
      <c r="BI903" s="46"/>
      <c r="BQ903" s="46"/>
      <c r="BR903" s="47"/>
      <c r="CQ903" s="48"/>
    </row>
    <row r="904" spans="8:95" s="44" customFormat="1">
      <c r="H904" s="70"/>
      <c r="Q904" s="46"/>
      <c r="BG904" s="45"/>
      <c r="BI904" s="46"/>
      <c r="BQ904" s="46"/>
      <c r="BR904" s="47"/>
      <c r="CQ904" s="48"/>
    </row>
    <row r="905" spans="8:95" s="44" customFormat="1">
      <c r="H905" s="70"/>
      <c r="Q905" s="46"/>
      <c r="BG905" s="45"/>
      <c r="BI905" s="46"/>
      <c r="BQ905" s="46"/>
      <c r="BR905" s="47"/>
      <c r="CQ905" s="48"/>
    </row>
    <row r="906" spans="8:95" s="44" customFormat="1">
      <c r="H906" s="70"/>
      <c r="Q906" s="46"/>
      <c r="BG906" s="45"/>
      <c r="BI906" s="46"/>
      <c r="BQ906" s="46"/>
      <c r="BR906" s="47"/>
      <c r="CQ906" s="48"/>
    </row>
    <row r="907" spans="8:95" s="44" customFormat="1">
      <c r="H907" s="70"/>
      <c r="Q907" s="46"/>
      <c r="BG907" s="45"/>
      <c r="BI907" s="46"/>
      <c r="BQ907" s="46"/>
      <c r="BR907" s="47"/>
      <c r="CQ907" s="48"/>
    </row>
    <row r="908" spans="8:95" s="44" customFormat="1">
      <c r="H908" s="70"/>
      <c r="Q908" s="46"/>
      <c r="BG908" s="45"/>
      <c r="BI908" s="46"/>
      <c r="BQ908" s="46"/>
      <c r="BR908" s="47"/>
      <c r="CQ908" s="48"/>
    </row>
    <row r="909" spans="8:95" s="44" customFormat="1">
      <c r="H909" s="70"/>
      <c r="Q909" s="46"/>
      <c r="BG909" s="45"/>
      <c r="BI909" s="46"/>
      <c r="BQ909" s="46"/>
      <c r="BR909" s="47"/>
      <c r="CQ909" s="48"/>
    </row>
    <row r="910" spans="8:95" s="44" customFormat="1">
      <c r="H910" s="70"/>
      <c r="Q910" s="46"/>
      <c r="BG910" s="45"/>
      <c r="BI910" s="46"/>
      <c r="BQ910" s="46"/>
      <c r="BR910" s="47"/>
      <c r="CQ910" s="48"/>
    </row>
    <row r="911" spans="8:95" s="44" customFormat="1">
      <c r="H911" s="70"/>
      <c r="Q911" s="46"/>
      <c r="BG911" s="45"/>
      <c r="BI911" s="46"/>
      <c r="BQ911" s="46"/>
      <c r="BR911" s="47"/>
      <c r="CQ911" s="48"/>
    </row>
    <row r="912" spans="8:95" s="44" customFormat="1">
      <c r="H912" s="70"/>
      <c r="Q912" s="46"/>
      <c r="BG912" s="45"/>
      <c r="BI912" s="46"/>
      <c r="BQ912" s="46"/>
      <c r="BR912" s="47"/>
      <c r="CQ912" s="48"/>
    </row>
    <row r="913" spans="8:95" s="44" customFormat="1">
      <c r="H913" s="70"/>
      <c r="Q913" s="46"/>
      <c r="BG913" s="45"/>
      <c r="BI913" s="46"/>
      <c r="BQ913" s="46"/>
      <c r="BR913" s="47"/>
      <c r="CQ913" s="48"/>
    </row>
    <row r="914" spans="8:95" s="44" customFormat="1">
      <c r="H914" s="70"/>
      <c r="Q914" s="46"/>
      <c r="BG914" s="45"/>
      <c r="BI914" s="46"/>
      <c r="BQ914" s="46"/>
      <c r="BR914" s="47"/>
      <c r="CQ914" s="48"/>
    </row>
    <row r="915" spans="8:95" s="44" customFormat="1">
      <c r="H915" s="70"/>
      <c r="Q915" s="46"/>
      <c r="BG915" s="45"/>
      <c r="BI915" s="46"/>
      <c r="BQ915" s="46"/>
      <c r="BR915" s="47"/>
      <c r="CQ915" s="48"/>
    </row>
    <row r="916" spans="8:95" s="44" customFormat="1">
      <c r="H916" s="70"/>
      <c r="Q916" s="46"/>
      <c r="BG916" s="45"/>
      <c r="BI916" s="46"/>
      <c r="BQ916" s="46"/>
      <c r="BR916" s="47"/>
      <c r="CQ916" s="48"/>
    </row>
    <row r="917" spans="8:95" s="44" customFormat="1">
      <c r="H917" s="70"/>
      <c r="Q917" s="46"/>
      <c r="BG917" s="45"/>
      <c r="BI917" s="46"/>
      <c r="BQ917" s="46"/>
      <c r="BR917" s="47"/>
      <c r="CQ917" s="48"/>
    </row>
    <row r="918" spans="8:95" s="44" customFormat="1">
      <c r="H918" s="70"/>
      <c r="Q918" s="46"/>
      <c r="BG918" s="45"/>
      <c r="BI918" s="46"/>
      <c r="BQ918" s="46"/>
      <c r="BR918" s="47"/>
      <c r="CQ918" s="48"/>
    </row>
    <row r="919" spans="8:95" s="44" customFormat="1">
      <c r="H919" s="70"/>
      <c r="Q919" s="46"/>
      <c r="BG919" s="45"/>
      <c r="BI919" s="46"/>
      <c r="BQ919" s="46"/>
      <c r="BR919" s="47"/>
      <c r="CQ919" s="48"/>
    </row>
    <row r="920" spans="8:95" s="44" customFormat="1">
      <c r="H920" s="70"/>
      <c r="Q920" s="46"/>
      <c r="BG920" s="45"/>
      <c r="BI920" s="46"/>
      <c r="BQ920" s="46"/>
      <c r="BR920" s="47"/>
      <c r="CQ920" s="48"/>
    </row>
    <row r="921" spans="8:95" s="44" customFormat="1">
      <c r="H921" s="70"/>
      <c r="Q921" s="46"/>
      <c r="BG921" s="45"/>
      <c r="BI921" s="46"/>
      <c r="BQ921" s="46"/>
      <c r="BR921" s="47"/>
      <c r="CQ921" s="48"/>
    </row>
    <row r="922" spans="8:95" s="44" customFormat="1">
      <c r="H922" s="70"/>
      <c r="Q922" s="46"/>
      <c r="BG922" s="45"/>
      <c r="BI922" s="46"/>
      <c r="BQ922" s="46"/>
      <c r="BR922" s="47"/>
      <c r="CQ922" s="48"/>
    </row>
    <row r="923" spans="8:95" s="44" customFormat="1">
      <c r="H923" s="70"/>
      <c r="Q923" s="46"/>
      <c r="BG923" s="45"/>
      <c r="BI923" s="46"/>
      <c r="BQ923" s="46"/>
      <c r="BR923" s="47"/>
      <c r="CQ923" s="48"/>
    </row>
    <row r="924" spans="8:95" s="44" customFormat="1">
      <c r="H924" s="70"/>
      <c r="Q924" s="46"/>
      <c r="BG924" s="45"/>
      <c r="BI924" s="46"/>
      <c r="BQ924" s="46"/>
      <c r="BR924" s="47"/>
      <c r="CQ924" s="48"/>
    </row>
    <row r="925" spans="8:95" s="44" customFormat="1">
      <c r="H925" s="70"/>
      <c r="Q925" s="46"/>
      <c r="BG925" s="45"/>
      <c r="BI925" s="46"/>
      <c r="BQ925" s="46"/>
      <c r="BR925" s="47"/>
      <c r="CQ925" s="48"/>
    </row>
    <row r="926" spans="8:95" s="44" customFormat="1">
      <c r="H926" s="70"/>
      <c r="Q926" s="46"/>
      <c r="BG926" s="45"/>
      <c r="BI926" s="46"/>
      <c r="BQ926" s="46"/>
      <c r="BR926" s="47"/>
      <c r="CQ926" s="48"/>
    </row>
    <row r="927" spans="8:95" s="44" customFormat="1">
      <c r="H927" s="70"/>
      <c r="Q927" s="46"/>
      <c r="BG927" s="45"/>
      <c r="BI927" s="46"/>
      <c r="BQ927" s="46"/>
      <c r="BR927" s="47"/>
      <c r="CQ927" s="48"/>
    </row>
    <row r="928" spans="8:95" s="44" customFormat="1">
      <c r="H928" s="70"/>
      <c r="Q928" s="46"/>
      <c r="BG928" s="45"/>
      <c r="BI928" s="46"/>
      <c r="BQ928" s="46"/>
      <c r="BR928" s="47"/>
      <c r="CQ928" s="48"/>
    </row>
    <row r="929" spans="8:95" s="44" customFormat="1">
      <c r="H929" s="70"/>
      <c r="Q929" s="46"/>
      <c r="BG929" s="45"/>
      <c r="BI929" s="46"/>
      <c r="BQ929" s="46"/>
      <c r="BR929" s="47"/>
      <c r="CQ929" s="48"/>
    </row>
    <row r="930" spans="8:95" s="44" customFormat="1">
      <c r="H930" s="70"/>
      <c r="Q930" s="46"/>
      <c r="BG930" s="45"/>
      <c r="BI930" s="46"/>
      <c r="BQ930" s="46"/>
      <c r="BR930" s="47"/>
      <c r="CQ930" s="48"/>
    </row>
    <row r="931" spans="8:95" s="44" customFormat="1">
      <c r="H931" s="70"/>
      <c r="Q931" s="46"/>
      <c r="BG931" s="45"/>
      <c r="BI931" s="46"/>
      <c r="BQ931" s="46"/>
      <c r="BR931" s="47"/>
      <c r="CQ931" s="48"/>
    </row>
    <row r="932" spans="8:95" s="44" customFormat="1">
      <c r="H932" s="70"/>
      <c r="Q932" s="46"/>
      <c r="BG932" s="45"/>
      <c r="BI932" s="46"/>
      <c r="BQ932" s="46"/>
      <c r="BR932" s="47"/>
      <c r="CQ932" s="48"/>
    </row>
    <row r="933" spans="8:95" s="44" customFormat="1">
      <c r="H933" s="70"/>
      <c r="Q933" s="46"/>
      <c r="BG933" s="45"/>
      <c r="BI933" s="46"/>
      <c r="BQ933" s="46"/>
      <c r="BR933" s="47"/>
      <c r="CQ933" s="48"/>
    </row>
    <row r="934" spans="8:95" s="44" customFormat="1">
      <c r="H934" s="70"/>
      <c r="Q934" s="46"/>
      <c r="BG934" s="45"/>
      <c r="BI934" s="46"/>
      <c r="BQ934" s="46"/>
      <c r="BR934" s="47"/>
      <c r="CQ934" s="48"/>
    </row>
    <row r="935" spans="8:95" s="44" customFormat="1">
      <c r="H935" s="70"/>
      <c r="Q935" s="46"/>
      <c r="BG935" s="45"/>
      <c r="BI935" s="46"/>
      <c r="BQ935" s="46"/>
      <c r="BR935" s="47"/>
      <c r="CQ935" s="48"/>
    </row>
    <row r="936" spans="8:95" s="44" customFormat="1">
      <c r="H936" s="70"/>
      <c r="Q936" s="46"/>
      <c r="BG936" s="45"/>
      <c r="BI936" s="46"/>
      <c r="BQ936" s="46"/>
      <c r="BR936" s="47"/>
      <c r="CQ936" s="48"/>
    </row>
    <row r="937" spans="8:95" s="44" customFormat="1">
      <c r="H937" s="70"/>
      <c r="Q937" s="46"/>
      <c r="BG937" s="45"/>
      <c r="BI937" s="46"/>
      <c r="BQ937" s="46"/>
      <c r="BR937" s="47"/>
      <c r="CQ937" s="48"/>
    </row>
    <row r="938" spans="8:95" s="44" customFormat="1">
      <c r="H938" s="70"/>
      <c r="Q938" s="46"/>
      <c r="BG938" s="45"/>
      <c r="BI938" s="46"/>
      <c r="BQ938" s="46"/>
      <c r="BR938" s="47"/>
      <c r="CQ938" s="48"/>
    </row>
    <row r="939" spans="8:95" s="44" customFormat="1">
      <c r="H939" s="70"/>
      <c r="Q939" s="46"/>
      <c r="BG939" s="45"/>
      <c r="BI939" s="46"/>
      <c r="BQ939" s="46"/>
      <c r="BR939" s="47"/>
      <c r="CQ939" s="48"/>
    </row>
    <row r="940" spans="8:95" s="44" customFormat="1">
      <c r="H940" s="70"/>
      <c r="Q940" s="46"/>
      <c r="BG940" s="45"/>
      <c r="BI940" s="46"/>
      <c r="BQ940" s="46"/>
      <c r="BR940" s="47"/>
      <c r="CQ940" s="48"/>
    </row>
    <row r="941" spans="8:95" s="44" customFormat="1">
      <c r="H941" s="70"/>
      <c r="Q941" s="46"/>
      <c r="BG941" s="45"/>
      <c r="BI941" s="46"/>
      <c r="BQ941" s="46"/>
      <c r="BR941" s="47"/>
      <c r="CQ941" s="48"/>
    </row>
    <row r="942" spans="8:95" s="44" customFormat="1">
      <c r="H942" s="70"/>
      <c r="Q942" s="46"/>
      <c r="BG942" s="45"/>
      <c r="BI942" s="46"/>
      <c r="BQ942" s="46"/>
      <c r="BR942" s="47"/>
      <c r="CQ942" s="48"/>
    </row>
    <row r="943" spans="8:95" s="44" customFormat="1">
      <c r="H943" s="70"/>
      <c r="Q943" s="46"/>
      <c r="BG943" s="45"/>
      <c r="BI943" s="46"/>
      <c r="BQ943" s="46"/>
      <c r="BR943" s="47"/>
      <c r="CQ943" s="48"/>
    </row>
    <row r="944" spans="8:95" s="44" customFormat="1">
      <c r="H944" s="70"/>
      <c r="Q944" s="46"/>
      <c r="BG944" s="45"/>
      <c r="BI944" s="46"/>
      <c r="BQ944" s="46"/>
      <c r="BR944" s="47"/>
      <c r="CQ944" s="48"/>
    </row>
    <row r="945" spans="8:95" s="44" customFormat="1">
      <c r="H945" s="70"/>
      <c r="Q945" s="46"/>
      <c r="BG945" s="45"/>
      <c r="BI945" s="46"/>
      <c r="BQ945" s="46"/>
      <c r="BR945" s="47"/>
      <c r="CQ945" s="48"/>
    </row>
    <row r="946" spans="8:95" s="44" customFormat="1">
      <c r="H946" s="70"/>
      <c r="Q946" s="46"/>
      <c r="BG946" s="45"/>
      <c r="BI946" s="46"/>
      <c r="BQ946" s="46"/>
      <c r="BR946" s="47"/>
      <c r="CQ946" s="48"/>
    </row>
    <row r="947" spans="8:95" s="44" customFormat="1">
      <c r="H947" s="70"/>
      <c r="Q947" s="46"/>
      <c r="BG947" s="45"/>
      <c r="BI947" s="46"/>
      <c r="BQ947" s="46"/>
      <c r="BR947" s="47"/>
      <c r="CQ947" s="48"/>
    </row>
    <row r="948" spans="8:95" s="44" customFormat="1">
      <c r="H948" s="70"/>
      <c r="Q948" s="46"/>
      <c r="BG948" s="45"/>
      <c r="BI948" s="46"/>
      <c r="BQ948" s="46"/>
      <c r="BR948" s="47"/>
      <c r="CQ948" s="48"/>
    </row>
    <row r="949" spans="8:95" s="44" customFormat="1">
      <c r="H949" s="70"/>
      <c r="Q949" s="46"/>
      <c r="BG949" s="45"/>
      <c r="BI949" s="46"/>
      <c r="BQ949" s="46"/>
      <c r="BR949" s="47"/>
      <c r="CQ949" s="48"/>
    </row>
    <row r="950" spans="8:95" s="44" customFormat="1">
      <c r="H950" s="70"/>
      <c r="Q950" s="46"/>
      <c r="BG950" s="45"/>
      <c r="BI950" s="46"/>
      <c r="BQ950" s="46"/>
      <c r="BR950" s="47"/>
      <c r="CQ950" s="48"/>
    </row>
    <row r="951" spans="8:95" s="44" customFormat="1">
      <c r="H951" s="70"/>
      <c r="Q951" s="46"/>
      <c r="BG951" s="45"/>
      <c r="BI951" s="46"/>
      <c r="BQ951" s="46"/>
      <c r="BR951" s="47"/>
      <c r="CQ951" s="48"/>
    </row>
    <row r="952" spans="8:95" s="44" customFormat="1">
      <c r="H952" s="70"/>
      <c r="Q952" s="46"/>
      <c r="BG952" s="45"/>
      <c r="BI952" s="46"/>
      <c r="BQ952" s="46"/>
      <c r="BR952" s="47"/>
      <c r="CQ952" s="48"/>
    </row>
    <row r="953" spans="8:95" s="44" customFormat="1">
      <c r="H953" s="70"/>
      <c r="Q953" s="46"/>
      <c r="BG953" s="45"/>
      <c r="BI953" s="46"/>
      <c r="BQ953" s="46"/>
      <c r="BR953" s="47"/>
      <c r="CQ953" s="48"/>
    </row>
    <row r="954" spans="8:95" s="44" customFormat="1">
      <c r="H954" s="70"/>
      <c r="Q954" s="46"/>
      <c r="BG954" s="45"/>
      <c r="BI954" s="46"/>
      <c r="BQ954" s="46"/>
      <c r="BR954" s="47"/>
      <c r="CQ954" s="48"/>
    </row>
    <row r="955" spans="8:95" s="44" customFormat="1">
      <c r="H955" s="70"/>
      <c r="Q955" s="46"/>
      <c r="BG955" s="45"/>
      <c r="BI955" s="46"/>
      <c r="BQ955" s="46"/>
      <c r="BR955" s="47"/>
      <c r="CQ955" s="48"/>
    </row>
    <row r="956" spans="8:95" s="44" customFormat="1">
      <c r="H956" s="70"/>
      <c r="Q956" s="46"/>
      <c r="BG956" s="45"/>
      <c r="BI956" s="46"/>
      <c r="BQ956" s="46"/>
      <c r="BR956" s="47"/>
      <c r="CQ956" s="48"/>
    </row>
    <row r="957" spans="8:95" s="44" customFormat="1">
      <c r="H957" s="70"/>
      <c r="Q957" s="46"/>
      <c r="BG957" s="45"/>
      <c r="BI957" s="46"/>
      <c r="BQ957" s="46"/>
      <c r="BR957" s="47"/>
      <c r="CQ957" s="48"/>
    </row>
    <row r="958" spans="8:95" s="44" customFormat="1">
      <c r="H958" s="70"/>
      <c r="Q958" s="46"/>
      <c r="BG958" s="45"/>
      <c r="BI958" s="46"/>
      <c r="BQ958" s="46"/>
      <c r="BR958" s="47"/>
      <c r="CQ958" s="48"/>
    </row>
    <row r="959" spans="8:95" s="44" customFormat="1">
      <c r="H959" s="70"/>
      <c r="Q959" s="46"/>
      <c r="BG959" s="45"/>
      <c r="BI959" s="46"/>
      <c r="BQ959" s="46"/>
      <c r="BR959" s="47"/>
      <c r="CQ959" s="48"/>
    </row>
    <row r="960" spans="8:95" s="44" customFormat="1">
      <c r="H960" s="70"/>
      <c r="Q960" s="46"/>
      <c r="BG960" s="45"/>
      <c r="BI960" s="46"/>
      <c r="BQ960" s="46"/>
      <c r="BR960" s="47"/>
      <c r="CQ960" s="48"/>
    </row>
    <row r="961" spans="8:95" s="44" customFormat="1">
      <c r="H961" s="70"/>
      <c r="Q961" s="46"/>
      <c r="BG961" s="45"/>
      <c r="BI961" s="46"/>
      <c r="BQ961" s="46"/>
      <c r="BR961" s="47"/>
      <c r="CQ961" s="48"/>
    </row>
    <row r="962" spans="8:95" s="44" customFormat="1">
      <c r="H962" s="70"/>
      <c r="Q962" s="46"/>
      <c r="BG962" s="45"/>
      <c r="BI962" s="46"/>
      <c r="BQ962" s="46"/>
      <c r="BR962" s="47"/>
      <c r="CQ962" s="48"/>
    </row>
    <row r="963" spans="8:95" s="44" customFormat="1">
      <c r="H963" s="70"/>
      <c r="Q963" s="46"/>
      <c r="BG963" s="45"/>
      <c r="BI963" s="46"/>
      <c r="BQ963" s="46"/>
      <c r="BR963" s="47"/>
      <c r="CQ963" s="48"/>
    </row>
    <row r="964" spans="8:95" s="44" customFormat="1">
      <c r="H964" s="70"/>
      <c r="Q964" s="46"/>
      <c r="BG964" s="45"/>
      <c r="BI964" s="46"/>
      <c r="BQ964" s="46"/>
      <c r="BR964" s="47"/>
      <c r="CQ964" s="48"/>
    </row>
    <row r="965" spans="8:95" s="44" customFormat="1">
      <c r="H965" s="70"/>
      <c r="Q965" s="46"/>
      <c r="BG965" s="45"/>
      <c r="BI965" s="46"/>
      <c r="BQ965" s="46"/>
      <c r="BR965" s="47"/>
      <c r="CQ965" s="48"/>
    </row>
    <row r="966" spans="8:95" s="44" customFormat="1">
      <c r="H966" s="70"/>
      <c r="Q966" s="46"/>
      <c r="BG966" s="45"/>
      <c r="BI966" s="46"/>
      <c r="BQ966" s="46"/>
      <c r="BR966" s="47"/>
      <c r="CQ966" s="48"/>
    </row>
    <row r="967" spans="8:95" s="44" customFormat="1">
      <c r="H967" s="70"/>
      <c r="Q967" s="46"/>
      <c r="BG967" s="45"/>
      <c r="BI967" s="46"/>
      <c r="BQ967" s="46"/>
      <c r="BR967" s="47"/>
      <c r="CQ967" s="48"/>
    </row>
    <row r="968" spans="8:95" s="44" customFormat="1">
      <c r="H968" s="70"/>
      <c r="Q968" s="46"/>
      <c r="BG968" s="45"/>
      <c r="BI968" s="46"/>
      <c r="BQ968" s="46"/>
      <c r="BR968" s="47"/>
      <c r="CQ968" s="48"/>
    </row>
    <row r="969" spans="8:95" s="44" customFormat="1">
      <c r="H969" s="70"/>
      <c r="Q969" s="46"/>
      <c r="BG969" s="45"/>
      <c r="BI969" s="46"/>
      <c r="BQ969" s="46"/>
      <c r="BR969" s="47"/>
      <c r="CQ969" s="48"/>
    </row>
    <row r="970" spans="8:95" s="44" customFormat="1">
      <c r="H970" s="70"/>
      <c r="Q970" s="46"/>
      <c r="BG970" s="45"/>
      <c r="BI970" s="46"/>
      <c r="BQ970" s="46"/>
      <c r="BR970" s="47"/>
      <c r="CQ970" s="48"/>
    </row>
    <row r="971" spans="8:95" s="44" customFormat="1">
      <c r="H971" s="70"/>
      <c r="Q971" s="46"/>
      <c r="BG971" s="45"/>
      <c r="BI971" s="46"/>
      <c r="BQ971" s="46"/>
      <c r="BR971" s="47"/>
      <c r="CQ971" s="48"/>
    </row>
    <row r="972" spans="8:95" s="44" customFormat="1">
      <c r="H972" s="70"/>
      <c r="Q972" s="46"/>
      <c r="BG972" s="45"/>
      <c r="BI972" s="46"/>
      <c r="BQ972" s="46"/>
      <c r="BR972" s="47"/>
      <c r="CQ972" s="48"/>
    </row>
    <row r="973" spans="8:95" s="44" customFormat="1">
      <c r="H973" s="70"/>
      <c r="Q973" s="46"/>
      <c r="BG973" s="45"/>
      <c r="BI973" s="46"/>
      <c r="BQ973" s="46"/>
      <c r="BR973" s="47"/>
      <c r="CQ973" s="48"/>
    </row>
    <row r="974" spans="8:95" s="44" customFormat="1">
      <c r="H974" s="70"/>
      <c r="Q974" s="46"/>
      <c r="BG974" s="45"/>
      <c r="BI974" s="46"/>
      <c r="BQ974" s="46"/>
      <c r="BR974" s="47"/>
      <c r="CQ974" s="48"/>
    </row>
    <row r="975" spans="8:95" s="44" customFormat="1">
      <c r="H975" s="70"/>
      <c r="Q975" s="46"/>
      <c r="BG975" s="45"/>
      <c r="BI975" s="46"/>
      <c r="BQ975" s="46"/>
      <c r="BR975" s="47"/>
      <c r="CQ975" s="48"/>
    </row>
    <row r="976" spans="8:95" s="44" customFormat="1">
      <c r="H976" s="70"/>
      <c r="Q976" s="46"/>
      <c r="BG976" s="45"/>
      <c r="BI976" s="46"/>
      <c r="BQ976" s="46"/>
      <c r="BR976" s="47"/>
      <c r="CQ976" s="48"/>
    </row>
    <row r="977" spans="8:95" s="44" customFormat="1">
      <c r="H977" s="70"/>
      <c r="Q977" s="46"/>
      <c r="BG977" s="45"/>
      <c r="BI977" s="46"/>
      <c r="BQ977" s="46"/>
      <c r="BR977" s="47"/>
      <c r="CQ977" s="48"/>
    </row>
    <row r="978" spans="8:95" s="44" customFormat="1">
      <c r="H978" s="70"/>
      <c r="Q978" s="46"/>
      <c r="BG978" s="45"/>
      <c r="BI978" s="46"/>
      <c r="BQ978" s="46"/>
      <c r="BR978" s="47"/>
      <c r="CQ978" s="48"/>
    </row>
    <row r="979" spans="8:95" s="44" customFormat="1">
      <c r="H979" s="70"/>
      <c r="Q979" s="46"/>
      <c r="BG979" s="45"/>
      <c r="BI979" s="46"/>
      <c r="BQ979" s="46"/>
      <c r="BR979" s="47"/>
      <c r="CQ979" s="48"/>
    </row>
    <row r="980" spans="8:95" s="44" customFormat="1">
      <c r="H980" s="70"/>
      <c r="Q980" s="46"/>
      <c r="BG980" s="45"/>
      <c r="BI980" s="46"/>
      <c r="BQ980" s="46"/>
      <c r="BR980" s="47"/>
      <c r="CQ980" s="48"/>
    </row>
    <row r="981" spans="8:95" s="44" customFormat="1">
      <c r="H981" s="70"/>
      <c r="Q981" s="46"/>
      <c r="BG981" s="45"/>
      <c r="BI981" s="46"/>
      <c r="BQ981" s="46"/>
      <c r="BR981" s="47"/>
      <c r="CQ981" s="48"/>
    </row>
    <row r="982" spans="8:95" s="44" customFormat="1">
      <c r="H982" s="70"/>
      <c r="Q982" s="46"/>
      <c r="BG982" s="45"/>
      <c r="BI982" s="46"/>
      <c r="BQ982" s="46"/>
      <c r="BR982" s="47"/>
      <c r="CQ982" s="48"/>
    </row>
    <row r="983" spans="8:95" s="44" customFormat="1">
      <c r="H983" s="70"/>
      <c r="Q983" s="46"/>
      <c r="BG983" s="45"/>
      <c r="BI983" s="46"/>
      <c r="BQ983" s="46"/>
      <c r="BR983" s="47"/>
      <c r="CQ983" s="48"/>
    </row>
    <row r="984" spans="8:95" s="44" customFormat="1">
      <c r="H984" s="70"/>
      <c r="Q984" s="46"/>
      <c r="BG984" s="45"/>
      <c r="BI984" s="46"/>
      <c r="BQ984" s="46"/>
      <c r="BR984" s="47"/>
      <c r="CQ984" s="48"/>
    </row>
    <row r="985" spans="8:95" s="44" customFormat="1">
      <c r="H985" s="70"/>
      <c r="Q985" s="46"/>
      <c r="BG985" s="45"/>
      <c r="BI985" s="46"/>
      <c r="BQ985" s="46"/>
      <c r="BR985" s="47"/>
      <c r="CQ985" s="48"/>
    </row>
    <row r="986" spans="8:95" s="44" customFormat="1">
      <c r="H986" s="70"/>
      <c r="Q986" s="46"/>
      <c r="BG986" s="45"/>
      <c r="BI986" s="46"/>
      <c r="BQ986" s="46"/>
      <c r="BR986" s="47"/>
      <c r="CQ986" s="48"/>
    </row>
    <row r="987" spans="8:95" s="44" customFormat="1">
      <c r="H987" s="70"/>
      <c r="Q987" s="46"/>
      <c r="BG987" s="45"/>
      <c r="BI987" s="46"/>
      <c r="BQ987" s="46"/>
      <c r="BR987" s="47"/>
      <c r="CQ987" s="48"/>
    </row>
    <row r="988" spans="8:95" s="44" customFormat="1">
      <c r="H988" s="70"/>
      <c r="Q988" s="46"/>
      <c r="BG988" s="45"/>
      <c r="BI988" s="46"/>
      <c r="BQ988" s="46"/>
      <c r="BR988" s="47"/>
      <c r="CQ988" s="48"/>
    </row>
    <row r="989" spans="8:95" s="44" customFormat="1">
      <c r="H989" s="70"/>
      <c r="Q989" s="46"/>
      <c r="BG989" s="45"/>
      <c r="BI989" s="46"/>
      <c r="BQ989" s="46"/>
      <c r="BR989" s="47"/>
      <c r="CQ989" s="48"/>
    </row>
    <row r="990" spans="8:95" s="44" customFormat="1">
      <c r="H990" s="70"/>
      <c r="Q990" s="46"/>
      <c r="BG990" s="45"/>
      <c r="BI990" s="46"/>
      <c r="BQ990" s="46"/>
      <c r="BR990" s="47"/>
      <c r="CQ990" s="48"/>
    </row>
    <row r="991" spans="8:95" s="44" customFormat="1">
      <c r="H991" s="70"/>
      <c r="Q991" s="46"/>
      <c r="BG991" s="45"/>
      <c r="BI991" s="46"/>
      <c r="BQ991" s="46"/>
      <c r="BR991" s="47"/>
      <c r="CQ991" s="48"/>
    </row>
    <row r="992" spans="8:95" s="44" customFormat="1">
      <c r="H992" s="70"/>
      <c r="Q992" s="46"/>
      <c r="BG992" s="45"/>
      <c r="BI992" s="46"/>
      <c r="BQ992" s="46"/>
      <c r="BR992" s="47"/>
      <c r="CQ992" s="48"/>
    </row>
    <row r="993" spans="8:95" s="44" customFormat="1">
      <c r="H993" s="70"/>
      <c r="Q993" s="46"/>
      <c r="BG993" s="45"/>
      <c r="BI993" s="46"/>
      <c r="BQ993" s="46"/>
      <c r="BR993" s="47"/>
      <c r="CQ993" s="48"/>
    </row>
    <row r="994" spans="8:95" s="44" customFormat="1">
      <c r="H994" s="70"/>
      <c r="Q994" s="46"/>
      <c r="BG994" s="45"/>
      <c r="BI994" s="46"/>
      <c r="BQ994" s="46"/>
      <c r="BR994" s="47"/>
      <c r="CQ994" s="48"/>
    </row>
    <row r="995" spans="8:95" s="44" customFormat="1">
      <c r="H995" s="70"/>
      <c r="Q995" s="46"/>
      <c r="BG995" s="45"/>
      <c r="BI995" s="46"/>
      <c r="BQ995" s="46"/>
      <c r="BR995" s="47"/>
      <c r="CQ995" s="48"/>
    </row>
    <row r="996" spans="8:95" s="44" customFormat="1">
      <c r="H996" s="70"/>
      <c r="Q996" s="46"/>
      <c r="BG996" s="45"/>
      <c r="BI996" s="46"/>
      <c r="BQ996" s="46"/>
      <c r="BR996" s="47"/>
      <c r="CQ996" s="48"/>
    </row>
    <row r="997" spans="8:95" s="44" customFormat="1">
      <c r="H997" s="70"/>
      <c r="Q997" s="46"/>
      <c r="BG997" s="45"/>
      <c r="BI997" s="46"/>
      <c r="BQ997" s="46"/>
      <c r="BR997" s="47"/>
      <c r="CQ997" s="48"/>
    </row>
    <row r="998" spans="8:95" s="44" customFormat="1">
      <c r="H998" s="70"/>
      <c r="Q998" s="46"/>
      <c r="BG998" s="45"/>
      <c r="BI998" s="46"/>
      <c r="BQ998" s="46"/>
      <c r="BR998" s="47"/>
      <c r="CQ998" s="48"/>
    </row>
    <row r="999" spans="8:95" s="44" customFormat="1">
      <c r="H999" s="70"/>
      <c r="Q999" s="46"/>
      <c r="BG999" s="45"/>
      <c r="BI999" s="46"/>
      <c r="BQ999" s="46"/>
      <c r="BR999" s="47"/>
      <c r="CQ999" s="48"/>
    </row>
    <row r="1000" spans="8:95" s="44" customFormat="1">
      <c r="H1000" s="70"/>
      <c r="Q1000" s="46"/>
      <c r="BG1000" s="45"/>
      <c r="BI1000" s="46"/>
      <c r="BQ1000" s="46"/>
      <c r="BR1000" s="47"/>
      <c r="CQ1000" s="48"/>
    </row>
    <row r="1001" spans="8:95" s="44" customFormat="1">
      <c r="H1001" s="70"/>
      <c r="Q1001" s="46"/>
      <c r="BG1001" s="45"/>
      <c r="BI1001" s="46"/>
      <c r="BQ1001" s="46"/>
      <c r="BR1001" s="47"/>
      <c r="CQ1001" s="48"/>
    </row>
    <row r="1002" spans="8:95" s="44" customFormat="1">
      <c r="H1002" s="70"/>
      <c r="Q1002" s="46"/>
      <c r="BG1002" s="45"/>
      <c r="BI1002" s="46"/>
      <c r="BQ1002" s="46"/>
      <c r="BR1002" s="47"/>
      <c r="CQ1002" s="48"/>
    </row>
    <row r="1003" spans="8:95" s="44" customFormat="1">
      <c r="H1003" s="70"/>
      <c r="Q1003" s="46"/>
      <c r="BG1003" s="45"/>
      <c r="BI1003" s="46"/>
      <c r="BQ1003" s="46"/>
      <c r="BR1003" s="47"/>
      <c r="CQ1003" s="48"/>
    </row>
    <row r="1004" spans="8:95" s="44" customFormat="1">
      <c r="H1004" s="70"/>
      <c r="Q1004" s="46"/>
      <c r="BG1004" s="45"/>
      <c r="BI1004" s="46"/>
      <c r="BQ1004" s="46"/>
      <c r="BR1004" s="47"/>
      <c r="CQ1004" s="48"/>
    </row>
    <row r="1005" spans="8:95" s="44" customFormat="1">
      <c r="H1005" s="70"/>
      <c r="Q1005" s="46"/>
      <c r="BG1005" s="45"/>
      <c r="BI1005" s="46"/>
      <c r="BQ1005" s="46"/>
      <c r="BR1005" s="47"/>
      <c r="CQ1005" s="48"/>
    </row>
    <row r="1006" spans="8:95" s="44" customFormat="1">
      <c r="H1006" s="70"/>
      <c r="Q1006" s="46"/>
      <c r="BG1006" s="45"/>
      <c r="BI1006" s="46"/>
      <c r="BQ1006" s="46"/>
      <c r="BR1006" s="47"/>
      <c r="CQ1006" s="48"/>
    </row>
    <row r="1007" spans="8:95" s="44" customFormat="1">
      <c r="H1007" s="70"/>
      <c r="Q1007" s="46"/>
      <c r="BG1007" s="45"/>
      <c r="BI1007" s="46"/>
      <c r="BQ1007" s="46"/>
      <c r="BR1007" s="47"/>
      <c r="CQ1007" s="48"/>
    </row>
    <row r="1008" spans="8:95" s="44" customFormat="1">
      <c r="H1008" s="70"/>
      <c r="Q1008" s="46"/>
      <c r="BG1008" s="45"/>
      <c r="BI1008" s="46"/>
      <c r="BQ1008" s="46"/>
      <c r="BR1008" s="47"/>
      <c r="CQ1008" s="48"/>
    </row>
    <row r="1009" spans="8:95" s="44" customFormat="1">
      <c r="H1009" s="70"/>
      <c r="Q1009" s="46"/>
      <c r="BG1009" s="45"/>
      <c r="BI1009" s="46"/>
      <c r="BQ1009" s="46"/>
      <c r="BR1009" s="47"/>
      <c r="CQ1009" s="48"/>
    </row>
    <row r="1010" spans="8:95" s="44" customFormat="1">
      <c r="H1010" s="70"/>
      <c r="Q1010" s="46"/>
      <c r="BG1010" s="45"/>
      <c r="BI1010" s="46"/>
      <c r="BQ1010" s="46"/>
      <c r="BR1010" s="47"/>
      <c r="CQ1010" s="48"/>
    </row>
    <row r="1011" spans="8:95" s="44" customFormat="1">
      <c r="H1011" s="70"/>
      <c r="Q1011" s="46"/>
      <c r="BG1011" s="45"/>
      <c r="BI1011" s="46"/>
      <c r="BQ1011" s="46"/>
      <c r="BR1011" s="47"/>
      <c r="CQ1011" s="48"/>
    </row>
    <row r="1012" spans="8:95" s="44" customFormat="1">
      <c r="H1012" s="70"/>
      <c r="Q1012" s="46"/>
      <c r="BG1012" s="45"/>
      <c r="BI1012" s="46"/>
      <c r="BQ1012" s="46"/>
      <c r="BR1012" s="47"/>
      <c r="CQ1012" s="48"/>
    </row>
    <row r="1013" spans="8:95" s="44" customFormat="1">
      <c r="H1013" s="70"/>
      <c r="Q1013" s="46"/>
      <c r="BG1013" s="45"/>
      <c r="BI1013" s="46"/>
      <c r="BQ1013" s="46"/>
      <c r="BR1013" s="47"/>
      <c r="CQ1013" s="48"/>
    </row>
    <row r="1014" spans="8:95" s="44" customFormat="1">
      <c r="H1014" s="70"/>
      <c r="Q1014" s="46"/>
      <c r="BG1014" s="45"/>
      <c r="BI1014" s="46"/>
      <c r="BQ1014" s="46"/>
      <c r="BR1014" s="47"/>
      <c r="CQ1014" s="48"/>
    </row>
    <row r="1015" spans="8:95" s="44" customFormat="1">
      <c r="H1015" s="70"/>
      <c r="Q1015" s="46"/>
      <c r="BG1015" s="45"/>
      <c r="BI1015" s="46"/>
      <c r="BQ1015" s="46"/>
      <c r="BR1015" s="47"/>
      <c r="CQ1015" s="48"/>
    </row>
    <row r="1016" spans="8:95" s="44" customFormat="1">
      <c r="H1016" s="70"/>
      <c r="Q1016" s="46"/>
      <c r="BG1016" s="45"/>
      <c r="BI1016" s="46"/>
      <c r="BQ1016" s="46"/>
      <c r="BR1016" s="47"/>
      <c r="CQ1016" s="48"/>
    </row>
    <row r="1017" spans="8:95" s="44" customFormat="1">
      <c r="H1017" s="70"/>
      <c r="Q1017" s="46"/>
      <c r="BG1017" s="45"/>
      <c r="BI1017" s="46"/>
      <c r="BQ1017" s="46"/>
      <c r="BR1017" s="47"/>
      <c r="CQ1017" s="48"/>
    </row>
    <row r="1018" spans="8:95" s="44" customFormat="1">
      <c r="H1018" s="70"/>
      <c r="Q1018" s="46"/>
      <c r="BG1018" s="45"/>
      <c r="BI1018" s="46"/>
      <c r="BQ1018" s="46"/>
      <c r="BR1018" s="47"/>
      <c r="CQ1018" s="48"/>
    </row>
    <row r="1019" spans="8:95" s="44" customFormat="1">
      <c r="H1019" s="70"/>
      <c r="Q1019" s="46"/>
      <c r="BG1019" s="45"/>
      <c r="BI1019" s="46"/>
      <c r="BQ1019" s="46"/>
      <c r="BR1019" s="47"/>
      <c r="CQ1019" s="48"/>
    </row>
    <row r="1020" spans="8:95" s="44" customFormat="1">
      <c r="H1020" s="70"/>
      <c r="Q1020" s="46"/>
      <c r="BG1020" s="45"/>
      <c r="BI1020" s="46"/>
      <c r="BQ1020" s="46"/>
      <c r="BR1020" s="47"/>
      <c r="CQ1020" s="48"/>
    </row>
    <row r="1021" spans="8:95" s="44" customFormat="1">
      <c r="H1021" s="70"/>
      <c r="Q1021" s="46"/>
      <c r="BG1021" s="45"/>
      <c r="BI1021" s="46"/>
      <c r="BQ1021" s="46"/>
      <c r="BR1021" s="47"/>
      <c r="CQ1021" s="48"/>
    </row>
    <row r="1022" spans="8:95" s="44" customFormat="1">
      <c r="H1022" s="70"/>
      <c r="Q1022" s="46"/>
      <c r="BG1022" s="45"/>
      <c r="BI1022" s="46"/>
      <c r="BQ1022" s="46"/>
      <c r="BR1022" s="47"/>
      <c r="CQ1022" s="48"/>
    </row>
    <row r="1023" spans="8:95" s="44" customFormat="1">
      <c r="H1023" s="70"/>
      <c r="Q1023" s="46"/>
      <c r="BG1023" s="45"/>
      <c r="BI1023" s="46"/>
      <c r="BQ1023" s="46"/>
      <c r="BR1023" s="47"/>
      <c r="CQ1023" s="48"/>
    </row>
    <row r="1024" spans="8:95" s="44" customFormat="1">
      <c r="H1024" s="70"/>
      <c r="Q1024" s="46"/>
      <c r="BG1024" s="45"/>
      <c r="BI1024" s="46"/>
      <c r="BQ1024" s="46"/>
      <c r="BR1024" s="47"/>
      <c r="CQ1024" s="48"/>
    </row>
    <row r="1025" spans="8:95" s="44" customFormat="1">
      <c r="H1025" s="70"/>
      <c r="Q1025" s="46"/>
      <c r="BG1025" s="45"/>
      <c r="BI1025" s="46"/>
      <c r="BQ1025" s="46"/>
      <c r="BR1025" s="47"/>
      <c r="CQ1025" s="48"/>
    </row>
    <row r="1026" spans="8:95" s="44" customFormat="1">
      <c r="H1026" s="70"/>
      <c r="Q1026" s="46"/>
      <c r="BG1026" s="45"/>
      <c r="BI1026" s="46"/>
      <c r="BQ1026" s="46"/>
      <c r="BR1026" s="47"/>
      <c r="CQ1026" s="48"/>
    </row>
    <row r="1027" spans="8:95" s="44" customFormat="1">
      <c r="H1027" s="70"/>
      <c r="Q1027" s="46"/>
      <c r="BG1027" s="45"/>
      <c r="BI1027" s="46"/>
      <c r="BQ1027" s="46"/>
      <c r="BR1027" s="47"/>
      <c r="CQ1027" s="48"/>
    </row>
    <row r="1028" spans="8:95" s="44" customFormat="1">
      <c r="H1028" s="70"/>
      <c r="Q1028" s="46"/>
      <c r="BG1028" s="45"/>
      <c r="BI1028" s="46"/>
      <c r="BQ1028" s="46"/>
      <c r="BR1028" s="47"/>
      <c r="CQ1028" s="48"/>
    </row>
    <row r="1029" spans="8:95" s="44" customFormat="1">
      <c r="H1029" s="70"/>
      <c r="Q1029" s="46"/>
      <c r="BG1029" s="45"/>
      <c r="BI1029" s="46"/>
      <c r="BQ1029" s="46"/>
      <c r="BR1029" s="47"/>
      <c r="CQ1029" s="48"/>
    </row>
    <row r="1030" spans="8:95" s="44" customFormat="1">
      <c r="H1030" s="70"/>
      <c r="Q1030" s="46"/>
      <c r="BG1030" s="45"/>
      <c r="BI1030" s="46"/>
      <c r="BQ1030" s="46"/>
      <c r="BR1030" s="47"/>
      <c r="CQ1030" s="48"/>
    </row>
    <row r="1031" spans="8:95" s="44" customFormat="1">
      <c r="H1031" s="70"/>
      <c r="Q1031" s="46"/>
      <c r="BG1031" s="45"/>
      <c r="BI1031" s="46"/>
      <c r="BQ1031" s="46"/>
      <c r="BR1031" s="47"/>
      <c r="CQ1031" s="48"/>
    </row>
    <row r="1032" spans="8:95" s="44" customFormat="1">
      <c r="H1032" s="70"/>
      <c r="Q1032" s="46"/>
      <c r="BG1032" s="45"/>
      <c r="BI1032" s="46"/>
      <c r="BQ1032" s="46"/>
      <c r="BR1032" s="47"/>
      <c r="CQ1032" s="48"/>
    </row>
    <row r="1033" spans="8:95" s="44" customFormat="1">
      <c r="H1033" s="70"/>
      <c r="Q1033" s="46"/>
      <c r="BG1033" s="45"/>
      <c r="BI1033" s="46"/>
      <c r="BQ1033" s="46"/>
      <c r="BR1033" s="47"/>
      <c r="CQ1033" s="48"/>
    </row>
    <row r="1034" spans="8:95" s="44" customFormat="1">
      <c r="H1034" s="70"/>
      <c r="Q1034" s="46"/>
      <c r="BG1034" s="45"/>
      <c r="BI1034" s="46"/>
      <c r="BQ1034" s="46"/>
      <c r="BR1034" s="47"/>
      <c r="CQ1034" s="48"/>
    </row>
    <row r="1035" spans="8:95" s="44" customFormat="1">
      <c r="H1035" s="70"/>
      <c r="Q1035" s="46"/>
      <c r="BG1035" s="45"/>
      <c r="BI1035" s="46"/>
      <c r="BQ1035" s="46"/>
      <c r="BR1035" s="47"/>
      <c r="CQ1035" s="48"/>
    </row>
    <row r="1036" spans="8:95" s="44" customFormat="1">
      <c r="H1036" s="70"/>
      <c r="Q1036" s="46"/>
      <c r="BG1036" s="45"/>
      <c r="BI1036" s="46"/>
      <c r="BQ1036" s="46"/>
      <c r="BR1036" s="47"/>
      <c r="CQ1036" s="48"/>
    </row>
    <row r="1037" spans="8:95" s="44" customFormat="1">
      <c r="H1037" s="70"/>
      <c r="Q1037" s="46"/>
      <c r="BG1037" s="45"/>
      <c r="BI1037" s="46"/>
      <c r="BQ1037" s="46"/>
      <c r="BR1037" s="47"/>
      <c r="CQ1037" s="48"/>
    </row>
    <row r="1038" spans="8:95" s="44" customFormat="1">
      <c r="H1038" s="70"/>
      <c r="Q1038" s="46"/>
      <c r="BG1038" s="45"/>
      <c r="BI1038" s="46"/>
      <c r="BQ1038" s="46"/>
      <c r="BR1038" s="47"/>
      <c r="CQ1038" s="48"/>
    </row>
    <row r="1039" spans="8:95" s="44" customFormat="1">
      <c r="H1039" s="70"/>
      <c r="Q1039" s="46"/>
      <c r="BG1039" s="45"/>
      <c r="BI1039" s="46"/>
      <c r="BQ1039" s="46"/>
      <c r="BR1039" s="47"/>
      <c r="CQ1039" s="48"/>
    </row>
    <row r="1040" spans="8:95" s="44" customFormat="1">
      <c r="H1040" s="70"/>
      <c r="Q1040" s="46"/>
      <c r="BG1040" s="45"/>
      <c r="BI1040" s="46"/>
      <c r="BQ1040" s="46"/>
      <c r="BR1040" s="47"/>
      <c r="CQ1040" s="48"/>
    </row>
    <row r="1041" spans="8:95" s="44" customFormat="1">
      <c r="H1041" s="70"/>
      <c r="Q1041" s="46"/>
      <c r="BG1041" s="45"/>
      <c r="BI1041" s="46"/>
      <c r="BQ1041" s="46"/>
      <c r="BR1041" s="47"/>
      <c r="CQ1041" s="48"/>
    </row>
    <row r="1042" spans="8:95" s="44" customFormat="1">
      <c r="H1042" s="70"/>
      <c r="Q1042" s="46"/>
      <c r="BG1042" s="45"/>
      <c r="BI1042" s="46"/>
      <c r="BQ1042" s="46"/>
      <c r="BR1042" s="47"/>
      <c r="CQ1042" s="48"/>
    </row>
    <row r="1043" spans="8:95" s="44" customFormat="1">
      <c r="H1043" s="70"/>
      <c r="Q1043" s="46"/>
      <c r="BG1043" s="45"/>
      <c r="BI1043" s="46"/>
      <c r="BQ1043" s="46"/>
      <c r="BR1043" s="47"/>
      <c r="CQ1043" s="48"/>
    </row>
    <row r="1044" spans="8:95" s="44" customFormat="1">
      <c r="H1044" s="70"/>
      <c r="Q1044" s="46"/>
      <c r="BG1044" s="45"/>
      <c r="BI1044" s="46"/>
      <c r="BQ1044" s="46"/>
      <c r="BR1044" s="47"/>
      <c r="CQ1044" s="48"/>
    </row>
    <row r="1045" spans="8:95" s="44" customFormat="1">
      <c r="H1045" s="70"/>
      <c r="Q1045" s="46"/>
      <c r="BG1045" s="45"/>
      <c r="BI1045" s="46"/>
      <c r="BQ1045" s="46"/>
      <c r="BR1045" s="47"/>
      <c r="CQ1045" s="48"/>
    </row>
    <row r="1046" spans="8:95" s="44" customFormat="1">
      <c r="H1046" s="70"/>
      <c r="Q1046" s="46"/>
      <c r="BG1046" s="45"/>
      <c r="BI1046" s="46"/>
      <c r="BQ1046" s="46"/>
      <c r="BR1046" s="47"/>
      <c r="CQ1046" s="48"/>
    </row>
    <row r="1047" spans="8:95" s="44" customFormat="1">
      <c r="H1047" s="70"/>
      <c r="Q1047" s="46"/>
      <c r="BG1047" s="45"/>
      <c r="BI1047" s="46"/>
      <c r="BQ1047" s="46"/>
      <c r="BR1047" s="47"/>
      <c r="CQ1047" s="48"/>
    </row>
    <row r="1048" spans="8:95" s="44" customFormat="1">
      <c r="H1048" s="70"/>
      <c r="Q1048" s="46"/>
      <c r="BG1048" s="45"/>
      <c r="BI1048" s="46"/>
      <c r="BQ1048" s="46"/>
      <c r="BR1048" s="47"/>
      <c r="CQ1048" s="48"/>
    </row>
    <row r="1049" spans="8:95" s="44" customFormat="1">
      <c r="H1049" s="70"/>
      <c r="Q1049" s="46"/>
      <c r="BG1049" s="45"/>
      <c r="BI1049" s="46"/>
      <c r="BQ1049" s="46"/>
      <c r="BR1049" s="47"/>
      <c r="CQ1049" s="48"/>
    </row>
    <row r="1050" spans="8:95" s="44" customFormat="1">
      <c r="H1050" s="70"/>
      <c r="Q1050" s="46"/>
      <c r="BG1050" s="45"/>
      <c r="BI1050" s="46"/>
      <c r="BQ1050" s="46"/>
      <c r="BR1050" s="47"/>
      <c r="CQ1050" s="48"/>
    </row>
    <row r="1051" spans="8:95" s="44" customFormat="1">
      <c r="H1051" s="70"/>
      <c r="Q1051" s="46"/>
      <c r="BG1051" s="45"/>
      <c r="BI1051" s="46"/>
      <c r="BQ1051" s="46"/>
      <c r="BR1051" s="47"/>
      <c r="CQ1051" s="48"/>
    </row>
    <row r="1052" spans="8:95" s="44" customFormat="1">
      <c r="H1052" s="70"/>
      <c r="Q1052" s="46"/>
      <c r="BG1052" s="45"/>
      <c r="BI1052" s="46"/>
      <c r="BQ1052" s="46"/>
      <c r="BR1052" s="47"/>
      <c r="CQ1052" s="48"/>
    </row>
    <row r="1053" spans="8:95" s="44" customFormat="1">
      <c r="H1053" s="70"/>
      <c r="Q1053" s="46"/>
      <c r="BG1053" s="45"/>
      <c r="BI1053" s="46"/>
      <c r="BQ1053" s="46"/>
      <c r="BR1053" s="47"/>
      <c r="CQ1053" s="48"/>
    </row>
    <row r="1054" spans="8:95" s="44" customFormat="1">
      <c r="H1054" s="70"/>
      <c r="Q1054" s="46"/>
      <c r="BG1054" s="45"/>
      <c r="BI1054" s="46"/>
      <c r="BQ1054" s="46"/>
      <c r="BR1054" s="47"/>
      <c r="CQ1054" s="48"/>
    </row>
    <row r="1055" spans="8:95" s="44" customFormat="1">
      <c r="H1055" s="70"/>
      <c r="Q1055" s="46"/>
      <c r="BG1055" s="45"/>
      <c r="BI1055" s="46"/>
      <c r="BQ1055" s="46"/>
      <c r="BR1055" s="47"/>
      <c r="CQ1055" s="48"/>
    </row>
    <row r="1056" spans="8:95" s="44" customFormat="1">
      <c r="H1056" s="70"/>
      <c r="Q1056" s="46"/>
      <c r="BG1056" s="45"/>
      <c r="BI1056" s="46"/>
      <c r="BQ1056" s="46"/>
      <c r="BR1056" s="47"/>
      <c r="CQ1056" s="48"/>
    </row>
    <row r="1057" spans="8:95" s="44" customFormat="1">
      <c r="H1057" s="70"/>
      <c r="Q1057" s="46"/>
      <c r="BG1057" s="45"/>
      <c r="BI1057" s="46"/>
      <c r="BQ1057" s="46"/>
      <c r="BR1057" s="47"/>
      <c r="CQ1057" s="48"/>
    </row>
    <row r="1058" spans="8:95" s="44" customFormat="1">
      <c r="H1058" s="70"/>
      <c r="Q1058" s="46"/>
      <c r="BG1058" s="45"/>
      <c r="BI1058" s="46"/>
      <c r="BQ1058" s="46"/>
      <c r="BR1058" s="47"/>
      <c r="CQ1058" s="48"/>
    </row>
    <row r="1059" spans="8:95" s="44" customFormat="1">
      <c r="H1059" s="70"/>
      <c r="Q1059" s="46"/>
      <c r="BG1059" s="45"/>
      <c r="BI1059" s="46"/>
      <c r="BQ1059" s="46"/>
      <c r="BR1059" s="47"/>
      <c r="CQ1059" s="48"/>
    </row>
    <row r="1060" spans="8:95" s="44" customFormat="1">
      <c r="H1060" s="70"/>
      <c r="Q1060" s="46"/>
      <c r="BG1060" s="45"/>
      <c r="BI1060" s="46"/>
      <c r="BQ1060" s="46"/>
      <c r="BR1060" s="47"/>
      <c r="CQ1060" s="48"/>
    </row>
    <row r="1061" spans="8:95" s="44" customFormat="1">
      <c r="H1061" s="70"/>
      <c r="Q1061" s="46"/>
      <c r="BG1061" s="45"/>
      <c r="BI1061" s="46"/>
      <c r="BQ1061" s="46"/>
      <c r="BR1061" s="47"/>
      <c r="CQ1061" s="48"/>
    </row>
    <row r="1062" spans="8:95" s="44" customFormat="1">
      <c r="H1062" s="70"/>
      <c r="Q1062" s="46"/>
      <c r="BG1062" s="45"/>
      <c r="BI1062" s="46"/>
      <c r="BQ1062" s="46"/>
      <c r="BR1062" s="47"/>
      <c r="CQ1062" s="48"/>
    </row>
    <row r="1063" spans="8:95" s="44" customFormat="1">
      <c r="H1063" s="70"/>
      <c r="Q1063" s="46"/>
      <c r="BG1063" s="45"/>
      <c r="BI1063" s="46"/>
      <c r="BQ1063" s="46"/>
      <c r="BR1063" s="47"/>
      <c r="CQ1063" s="48"/>
    </row>
    <row r="1064" spans="8:95" s="44" customFormat="1">
      <c r="H1064" s="70"/>
      <c r="Q1064" s="46"/>
      <c r="BG1064" s="45"/>
      <c r="BI1064" s="46"/>
      <c r="BQ1064" s="46"/>
      <c r="BR1064" s="47"/>
      <c r="CQ1064" s="48"/>
    </row>
    <row r="1065" spans="8:95" s="44" customFormat="1">
      <c r="H1065" s="70"/>
      <c r="Q1065" s="46"/>
      <c r="BG1065" s="45"/>
      <c r="BI1065" s="46"/>
      <c r="BQ1065" s="46"/>
      <c r="BR1065" s="47"/>
      <c r="CQ1065" s="48"/>
    </row>
    <row r="1066" spans="8:95" s="44" customFormat="1">
      <c r="H1066" s="70"/>
      <c r="Q1066" s="46"/>
      <c r="BG1066" s="45"/>
      <c r="BI1066" s="46"/>
      <c r="BQ1066" s="46"/>
      <c r="BR1066" s="47"/>
      <c r="CQ1066" s="48"/>
    </row>
    <row r="1067" spans="8:95" s="44" customFormat="1">
      <c r="H1067" s="70"/>
      <c r="Q1067" s="46"/>
      <c r="BG1067" s="45"/>
      <c r="BI1067" s="46"/>
      <c r="BQ1067" s="46"/>
      <c r="BR1067" s="47"/>
      <c r="CQ1067" s="48"/>
    </row>
    <row r="1068" spans="8:95" s="44" customFormat="1">
      <c r="H1068" s="70"/>
      <c r="Q1068" s="46"/>
      <c r="BG1068" s="45"/>
      <c r="BI1068" s="46"/>
      <c r="BQ1068" s="46"/>
      <c r="BR1068" s="47"/>
      <c r="CQ1068" s="48"/>
    </row>
    <row r="1069" spans="8:95" s="44" customFormat="1">
      <c r="H1069" s="70"/>
      <c r="Q1069" s="46"/>
      <c r="BG1069" s="45"/>
      <c r="BI1069" s="46"/>
      <c r="BQ1069" s="46"/>
      <c r="BR1069" s="47"/>
      <c r="CQ1069" s="48"/>
    </row>
    <row r="1070" spans="8:95" s="44" customFormat="1">
      <c r="H1070" s="70"/>
      <c r="Q1070" s="46"/>
      <c r="BG1070" s="45"/>
      <c r="BI1070" s="46"/>
      <c r="BQ1070" s="46"/>
      <c r="BR1070" s="47"/>
      <c r="CQ1070" s="48"/>
    </row>
    <row r="1071" spans="8:95" s="44" customFormat="1">
      <c r="H1071" s="70"/>
      <c r="Q1071" s="46"/>
      <c r="BG1071" s="45"/>
      <c r="BI1071" s="46"/>
      <c r="BQ1071" s="46"/>
      <c r="BR1071" s="47"/>
      <c r="CQ1071" s="48"/>
    </row>
    <row r="1072" spans="8:95" s="44" customFormat="1">
      <c r="H1072" s="70"/>
      <c r="Q1072" s="46"/>
      <c r="BG1072" s="45"/>
      <c r="BI1072" s="46"/>
      <c r="BQ1072" s="46"/>
      <c r="BR1072" s="47"/>
      <c r="CQ1072" s="48"/>
    </row>
    <row r="1073" spans="8:95" s="44" customFormat="1">
      <c r="H1073" s="70"/>
      <c r="Q1073" s="46"/>
      <c r="BG1073" s="45"/>
      <c r="BI1073" s="46"/>
      <c r="BQ1073" s="46"/>
      <c r="BR1073" s="47"/>
      <c r="CQ1073" s="48"/>
    </row>
    <row r="1074" spans="8:95" s="44" customFormat="1">
      <c r="H1074" s="70"/>
      <c r="Q1074" s="46"/>
      <c r="BG1074" s="45"/>
      <c r="BI1074" s="46"/>
      <c r="BQ1074" s="46"/>
      <c r="BR1074" s="47"/>
      <c r="CQ1074" s="48"/>
    </row>
    <row r="1075" spans="8:95" s="44" customFormat="1">
      <c r="H1075" s="70"/>
      <c r="Q1075" s="46"/>
      <c r="BG1075" s="45"/>
      <c r="BI1075" s="46"/>
      <c r="BQ1075" s="46"/>
      <c r="BR1075" s="47"/>
      <c r="CQ1075" s="48"/>
    </row>
    <row r="1076" spans="8:95" s="44" customFormat="1">
      <c r="H1076" s="70"/>
      <c r="Q1076" s="46"/>
      <c r="BG1076" s="45"/>
      <c r="BI1076" s="46"/>
      <c r="BQ1076" s="46"/>
      <c r="BR1076" s="47"/>
      <c r="CQ1076" s="48"/>
    </row>
    <row r="1077" spans="8:95" s="44" customFormat="1">
      <c r="H1077" s="70"/>
      <c r="Q1077" s="46"/>
      <c r="BG1077" s="45"/>
      <c r="BI1077" s="46"/>
      <c r="BQ1077" s="46"/>
      <c r="BR1077" s="47"/>
      <c r="CQ1077" s="48"/>
    </row>
    <row r="1078" spans="8:95" s="44" customFormat="1">
      <c r="H1078" s="70"/>
      <c r="Q1078" s="46"/>
      <c r="BG1078" s="45"/>
      <c r="BI1078" s="46"/>
      <c r="BQ1078" s="46"/>
      <c r="BR1078" s="47"/>
      <c r="CQ1078" s="48"/>
    </row>
    <row r="1079" spans="8:95" s="44" customFormat="1">
      <c r="H1079" s="70"/>
      <c r="Q1079" s="46"/>
      <c r="BG1079" s="45"/>
      <c r="BI1079" s="46"/>
      <c r="BQ1079" s="46"/>
      <c r="BR1079" s="47"/>
      <c r="CQ1079" s="48"/>
    </row>
    <row r="1080" spans="8:95" s="44" customFormat="1">
      <c r="H1080" s="70"/>
      <c r="Q1080" s="46"/>
      <c r="BG1080" s="45"/>
      <c r="BI1080" s="46"/>
      <c r="BQ1080" s="46"/>
      <c r="BR1080" s="47"/>
      <c r="CQ1080" s="48"/>
    </row>
    <row r="1081" spans="8:95" s="44" customFormat="1">
      <c r="H1081" s="70"/>
      <c r="Q1081" s="46"/>
      <c r="BG1081" s="45"/>
      <c r="BI1081" s="46"/>
      <c r="BQ1081" s="46"/>
      <c r="BR1081" s="47"/>
      <c r="CQ1081" s="48"/>
    </row>
    <row r="1082" spans="8:95" s="44" customFormat="1">
      <c r="H1082" s="70"/>
      <c r="Q1082" s="46"/>
      <c r="BG1082" s="45"/>
      <c r="BI1082" s="46"/>
      <c r="BQ1082" s="46"/>
      <c r="BR1082" s="47"/>
      <c r="CQ1082" s="48"/>
    </row>
    <row r="1083" spans="8:95" s="44" customFormat="1">
      <c r="H1083" s="70"/>
      <c r="Q1083" s="46"/>
      <c r="BG1083" s="45"/>
      <c r="BI1083" s="46"/>
      <c r="BQ1083" s="46"/>
      <c r="BR1083" s="47"/>
      <c r="CQ1083" s="48"/>
    </row>
    <row r="1084" spans="8:95" s="44" customFormat="1">
      <c r="H1084" s="70"/>
      <c r="Q1084" s="46"/>
      <c r="BG1084" s="45"/>
      <c r="BI1084" s="46"/>
      <c r="BQ1084" s="46"/>
      <c r="BR1084" s="47"/>
      <c r="CQ1084" s="48"/>
    </row>
    <row r="1085" spans="8:95" s="44" customFormat="1">
      <c r="H1085" s="70"/>
      <c r="Q1085" s="46"/>
      <c r="BG1085" s="45"/>
      <c r="BI1085" s="46"/>
      <c r="BQ1085" s="46"/>
      <c r="BR1085" s="47"/>
      <c r="CQ1085" s="48"/>
    </row>
    <row r="1086" spans="8:95" s="44" customFormat="1">
      <c r="H1086" s="70"/>
      <c r="Q1086" s="46"/>
      <c r="BG1086" s="45"/>
      <c r="BI1086" s="46"/>
      <c r="BQ1086" s="46"/>
      <c r="BR1086" s="47"/>
      <c r="CQ1086" s="48"/>
    </row>
    <row r="1087" spans="8:95" s="44" customFormat="1">
      <c r="H1087" s="70"/>
      <c r="Q1087" s="46"/>
      <c r="BG1087" s="45"/>
      <c r="BI1087" s="46"/>
      <c r="BQ1087" s="46"/>
      <c r="BR1087" s="47"/>
      <c r="CQ1087" s="48"/>
    </row>
    <row r="1088" spans="8:95" s="44" customFormat="1">
      <c r="H1088" s="70"/>
      <c r="Q1088" s="46"/>
      <c r="BG1088" s="45"/>
      <c r="BI1088" s="46"/>
      <c r="BQ1088" s="46"/>
      <c r="BR1088" s="47"/>
      <c r="CQ1088" s="48"/>
    </row>
    <row r="1089" spans="8:95" s="44" customFormat="1">
      <c r="H1089" s="70"/>
      <c r="Q1089" s="46"/>
      <c r="BG1089" s="45"/>
      <c r="BI1089" s="46"/>
      <c r="BQ1089" s="46"/>
      <c r="BR1089" s="47"/>
      <c r="CQ1089" s="48"/>
    </row>
    <row r="1090" spans="8:95" s="44" customFormat="1">
      <c r="H1090" s="70"/>
      <c r="Q1090" s="46"/>
      <c r="BG1090" s="45"/>
      <c r="BI1090" s="46"/>
      <c r="BQ1090" s="46"/>
      <c r="BR1090" s="47"/>
      <c r="CQ1090" s="48"/>
    </row>
    <row r="1091" spans="8:95" s="44" customFormat="1">
      <c r="H1091" s="70"/>
      <c r="Q1091" s="46"/>
      <c r="BG1091" s="45"/>
      <c r="BI1091" s="46"/>
      <c r="BQ1091" s="46"/>
      <c r="BR1091" s="47"/>
      <c r="CQ1091" s="48"/>
    </row>
    <row r="1092" spans="8:95" s="44" customFormat="1">
      <c r="H1092" s="70"/>
      <c r="Q1092" s="46"/>
      <c r="BG1092" s="45"/>
      <c r="BI1092" s="46"/>
      <c r="BQ1092" s="46"/>
      <c r="BR1092" s="47"/>
      <c r="CQ1092" s="48"/>
    </row>
    <row r="1093" spans="8:95" s="44" customFormat="1">
      <c r="H1093" s="70"/>
      <c r="Q1093" s="46"/>
      <c r="BG1093" s="45"/>
      <c r="BI1093" s="46"/>
      <c r="BQ1093" s="46"/>
      <c r="BR1093" s="47"/>
      <c r="CQ1093" s="48"/>
    </row>
    <row r="1094" spans="8:95" s="44" customFormat="1">
      <c r="H1094" s="70"/>
      <c r="Q1094" s="46"/>
      <c r="BG1094" s="45"/>
      <c r="BI1094" s="46"/>
      <c r="BQ1094" s="46"/>
      <c r="BR1094" s="47"/>
      <c r="CQ1094" s="48"/>
    </row>
    <row r="1095" spans="8:95" s="44" customFormat="1">
      <c r="H1095" s="70"/>
      <c r="Q1095" s="46"/>
      <c r="BG1095" s="45"/>
      <c r="BI1095" s="46"/>
      <c r="BQ1095" s="46"/>
      <c r="BR1095" s="47"/>
      <c r="CQ1095" s="48"/>
    </row>
    <row r="1096" spans="8:95" s="44" customFormat="1">
      <c r="H1096" s="70"/>
      <c r="Q1096" s="46"/>
      <c r="BG1096" s="45"/>
      <c r="BI1096" s="46"/>
      <c r="BQ1096" s="46"/>
      <c r="BR1096" s="47"/>
      <c r="CQ1096" s="48"/>
    </row>
    <row r="1097" spans="8:95" s="44" customFormat="1">
      <c r="H1097" s="70"/>
      <c r="Q1097" s="46"/>
      <c r="BG1097" s="45"/>
      <c r="BI1097" s="46"/>
      <c r="BQ1097" s="46"/>
      <c r="BR1097" s="47"/>
      <c r="CQ1097" s="48"/>
    </row>
    <row r="1098" spans="8:95" s="44" customFormat="1">
      <c r="H1098" s="70"/>
      <c r="Q1098" s="46"/>
      <c r="BG1098" s="45"/>
      <c r="BI1098" s="46"/>
      <c r="BQ1098" s="46"/>
      <c r="BR1098" s="47"/>
      <c r="CQ1098" s="48"/>
    </row>
    <row r="1099" spans="8:95" s="44" customFormat="1">
      <c r="H1099" s="70"/>
      <c r="Q1099" s="46"/>
      <c r="BG1099" s="45"/>
      <c r="BI1099" s="46"/>
      <c r="BQ1099" s="46"/>
      <c r="BR1099" s="47"/>
      <c r="CQ1099" s="48"/>
    </row>
    <row r="1100" spans="8:95" s="44" customFormat="1">
      <c r="H1100" s="70"/>
      <c r="Q1100" s="46"/>
      <c r="BG1100" s="45"/>
      <c r="BI1100" s="46"/>
      <c r="BQ1100" s="46"/>
      <c r="BR1100" s="47"/>
      <c r="CQ1100" s="48"/>
    </row>
    <row r="1101" spans="8:95" s="44" customFormat="1">
      <c r="H1101" s="70"/>
      <c r="Q1101" s="46"/>
      <c r="BG1101" s="45"/>
      <c r="BI1101" s="46"/>
      <c r="BQ1101" s="46"/>
      <c r="BR1101" s="47"/>
      <c r="CQ1101" s="48"/>
    </row>
    <row r="1102" spans="8:95" s="44" customFormat="1">
      <c r="H1102" s="70"/>
      <c r="Q1102" s="46"/>
      <c r="BG1102" s="45"/>
      <c r="BI1102" s="46"/>
      <c r="BQ1102" s="46"/>
      <c r="BR1102" s="47"/>
      <c r="CQ1102" s="48"/>
    </row>
    <row r="1103" spans="8:95" s="44" customFormat="1">
      <c r="H1103" s="70"/>
      <c r="Q1103" s="46"/>
      <c r="BG1103" s="45"/>
      <c r="BI1103" s="46"/>
      <c r="BQ1103" s="46"/>
      <c r="BR1103" s="47"/>
      <c r="CQ1103" s="48"/>
    </row>
    <row r="1104" spans="8:95" s="44" customFormat="1">
      <c r="H1104" s="70"/>
      <c r="Q1104" s="46"/>
      <c r="BG1104" s="45"/>
      <c r="BI1104" s="46"/>
      <c r="BQ1104" s="46"/>
      <c r="BR1104" s="47"/>
      <c r="CQ1104" s="48"/>
    </row>
    <row r="1105" spans="8:95" s="44" customFormat="1">
      <c r="H1105" s="70"/>
      <c r="Q1105" s="46"/>
      <c r="BG1105" s="45"/>
      <c r="BI1105" s="46"/>
      <c r="BQ1105" s="46"/>
      <c r="BR1105" s="47"/>
      <c r="CQ1105" s="48"/>
    </row>
    <row r="1106" spans="8:95" s="44" customFormat="1">
      <c r="H1106" s="70"/>
      <c r="Q1106" s="46"/>
      <c r="BG1106" s="45"/>
      <c r="BI1106" s="46"/>
      <c r="BQ1106" s="46"/>
      <c r="BR1106" s="47"/>
      <c r="CQ1106" s="48"/>
    </row>
    <row r="1107" spans="8:95" s="44" customFormat="1">
      <c r="H1107" s="70"/>
      <c r="Q1107" s="46"/>
      <c r="BG1107" s="45"/>
      <c r="BI1107" s="46"/>
      <c r="BQ1107" s="46"/>
      <c r="BR1107" s="47"/>
      <c r="CQ1107" s="48"/>
    </row>
    <row r="1108" spans="8:95" s="44" customFormat="1">
      <c r="H1108" s="70"/>
      <c r="Q1108" s="46"/>
      <c r="BG1108" s="45"/>
      <c r="BI1108" s="46"/>
      <c r="BQ1108" s="46"/>
      <c r="BR1108" s="47"/>
      <c r="CQ1108" s="48"/>
    </row>
    <row r="1109" spans="8:95" s="44" customFormat="1">
      <c r="H1109" s="70"/>
      <c r="Q1109" s="46"/>
      <c r="BG1109" s="45"/>
      <c r="BI1109" s="46"/>
      <c r="BQ1109" s="46"/>
      <c r="BR1109" s="47"/>
      <c r="CQ1109" s="48"/>
    </row>
    <row r="1110" spans="8:95" s="44" customFormat="1">
      <c r="H1110" s="70"/>
      <c r="Q1110" s="46"/>
      <c r="BG1110" s="45"/>
      <c r="BI1110" s="46"/>
      <c r="BQ1110" s="46"/>
      <c r="BR1110" s="47"/>
      <c r="CQ1110" s="48"/>
    </row>
    <row r="1111" spans="8:95" s="44" customFormat="1">
      <c r="H1111" s="70"/>
      <c r="Q1111" s="46"/>
      <c r="BG1111" s="45"/>
      <c r="BI1111" s="46"/>
      <c r="BQ1111" s="46"/>
      <c r="BR1111" s="47"/>
      <c r="CQ1111" s="48"/>
    </row>
    <row r="1112" spans="8:95" s="44" customFormat="1">
      <c r="H1112" s="70"/>
      <c r="Q1112" s="46"/>
      <c r="BG1112" s="45"/>
      <c r="BI1112" s="46"/>
      <c r="BQ1112" s="46"/>
      <c r="BR1112" s="47"/>
      <c r="CQ1112" s="48"/>
    </row>
    <row r="1113" spans="8:95" s="44" customFormat="1">
      <c r="H1113" s="70"/>
      <c r="Q1113" s="46"/>
      <c r="BG1113" s="45"/>
      <c r="BI1113" s="46"/>
      <c r="BQ1113" s="46"/>
      <c r="BR1113" s="47"/>
      <c r="CQ1113" s="48"/>
    </row>
    <row r="1114" spans="8:95" s="44" customFormat="1">
      <c r="H1114" s="70"/>
      <c r="Q1114" s="46"/>
      <c r="BG1114" s="45"/>
      <c r="BI1114" s="46"/>
      <c r="BQ1114" s="46"/>
      <c r="BR1114" s="47"/>
      <c r="CQ1114" s="48"/>
    </row>
    <row r="1115" spans="8:95" s="44" customFormat="1">
      <c r="H1115" s="70"/>
      <c r="Q1115" s="46"/>
      <c r="BG1115" s="45"/>
      <c r="BI1115" s="46"/>
      <c r="BQ1115" s="46"/>
      <c r="BR1115" s="47"/>
      <c r="CQ1115" s="48"/>
    </row>
    <row r="1116" spans="8:95" s="44" customFormat="1">
      <c r="H1116" s="70"/>
      <c r="Q1116" s="46"/>
      <c r="BG1116" s="45"/>
      <c r="BI1116" s="46"/>
      <c r="BQ1116" s="46"/>
      <c r="BR1116" s="47"/>
      <c r="CQ1116" s="48"/>
    </row>
    <row r="1117" spans="8:95" s="44" customFormat="1">
      <c r="H1117" s="70"/>
      <c r="Q1117" s="46"/>
      <c r="BG1117" s="45"/>
      <c r="BI1117" s="46"/>
      <c r="BQ1117" s="46"/>
      <c r="BR1117" s="47"/>
      <c r="CQ1117" s="48"/>
    </row>
    <row r="1118" spans="8:95" s="44" customFormat="1">
      <c r="H1118" s="70"/>
      <c r="Q1118" s="46"/>
      <c r="BG1118" s="45"/>
      <c r="BI1118" s="46"/>
      <c r="BQ1118" s="46"/>
      <c r="BR1118" s="47"/>
      <c r="CQ1118" s="48"/>
    </row>
    <row r="1119" spans="8:95" s="44" customFormat="1">
      <c r="H1119" s="70"/>
      <c r="Q1119" s="46"/>
      <c r="BG1119" s="45"/>
      <c r="BI1119" s="46"/>
      <c r="BQ1119" s="46"/>
      <c r="BR1119" s="47"/>
      <c r="CQ1119" s="48"/>
    </row>
    <row r="1120" spans="8:95" s="44" customFormat="1">
      <c r="H1120" s="70"/>
      <c r="Q1120" s="46"/>
      <c r="BG1120" s="45"/>
      <c r="BI1120" s="46"/>
      <c r="BQ1120" s="46"/>
      <c r="BR1120" s="47"/>
      <c r="CQ1120" s="48"/>
    </row>
    <row r="1121" spans="8:95" s="44" customFormat="1">
      <c r="H1121" s="70"/>
      <c r="Q1121" s="46"/>
      <c r="BG1121" s="45"/>
      <c r="BI1121" s="46"/>
      <c r="BQ1121" s="46"/>
      <c r="BR1121" s="47"/>
      <c r="CQ1121" s="48"/>
    </row>
    <row r="1122" spans="8:95" s="44" customFormat="1">
      <c r="H1122" s="70"/>
      <c r="Q1122" s="46"/>
      <c r="BG1122" s="45"/>
      <c r="BI1122" s="46"/>
      <c r="BQ1122" s="46"/>
      <c r="BR1122" s="47"/>
      <c r="CQ1122" s="48"/>
    </row>
    <row r="1123" spans="8:95" s="44" customFormat="1">
      <c r="H1123" s="70"/>
      <c r="Q1123" s="46"/>
      <c r="BG1123" s="45"/>
      <c r="BI1123" s="46"/>
      <c r="BQ1123" s="46"/>
      <c r="BR1123" s="47"/>
      <c r="CQ1123" s="48"/>
    </row>
    <row r="1124" spans="8:95" s="44" customFormat="1">
      <c r="H1124" s="70"/>
      <c r="Q1124" s="46"/>
      <c r="BG1124" s="45"/>
      <c r="BI1124" s="46"/>
      <c r="BQ1124" s="46"/>
      <c r="BR1124" s="47"/>
      <c r="CQ1124" s="48"/>
    </row>
    <row r="1125" spans="8:95" s="44" customFormat="1">
      <c r="H1125" s="70"/>
      <c r="Q1125" s="46"/>
      <c r="BG1125" s="45"/>
      <c r="BI1125" s="46"/>
      <c r="BQ1125" s="46"/>
      <c r="BR1125" s="47"/>
      <c r="CQ1125" s="48"/>
    </row>
    <row r="1126" spans="8:95" s="44" customFormat="1">
      <c r="H1126" s="70"/>
      <c r="Q1126" s="46"/>
      <c r="BG1126" s="45"/>
      <c r="BI1126" s="46"/>
      <c r="BQ1126" s="46"/>
      <c r="BR1126" s="47"/>
      <c r="CQ1126" s="48"/>
    </row>
    <row r="1127" spans="8:95" s="44" customFormat="1">
      <c r="H1127" s="70"/>
      <c r="Q1127" s="46"/>
      <c r="BG1127" s="45"/>
      <c r="BI1127" s="46"/>
      <c r="BQ1127" s="46"/>
      <c r="BR1127" s="47"/>
      <c r="CQ1127" s="48"/>
    </row>
    <row r="1128" spans="8:95" s="44" customFormat="1">
      <c r="H1128" s="70"/>
      <c r="Q1128" s="46"/>
      <c r="BG1128" s="45"/>
      <c r="BI1128" s="46"/>
      <c r="BQ1128" s="46"/>
      <c r="BR1128" s="47"/>
      <c r="CQ1128" s="48"/>
    </row>
    <row r="1129" spans="8:95" s="44" customFormat="1">
      <c r="H1129" s="70"/>
      <c r="Q1129" s="46"/>
      <c r="BG1129" s="45"/>
      <c r="BI1129" s="46"/>
      <c r="BQ1129" s="46"/>
      <c r="BR1129" s="47"/>
      <c r="CQ1129" s="48"/>
    </row>
    <row r="1130" spans="8:95" s="44" customFormat="1">
      <c r="H1130" s="70"/>
      <c r="Q1130" s="46"/>
      <c r="BG1130" s="45"/>
      <c r="BI1130" s="46"/>
      <c r="BQ1130" s="46"/>
      <c r="BR1130" s="47"/>
      <c r="CQ1130" s="48"/>
    </row>
    <row r="1131" spans="8:95" s="44" customFormat="1">
      <c r="H1131" s="70"/>
      <c r="Q1131" s="46"/>
      <c r="BG1131" s="45"/>
      <c r="BI1131" s="46"/>
      <c r="BQ1131" s="46"/>
      <c r="BR1131" s="47"/>
      <c r="CQ1131" s="48"/>
    </row>
    <row r="1132" spans="8:95" s="44" customFormat="1">
      <c r="H1132" s="70"/>
      <c r="Q1132" s="46"/>
      <c r="BG1132" s="45"/>
      <c r="BI1132" s="46"/>
      <c r="BQ1132" s="46"/>
      <c r="BR1132" s="47"/>
      <c r="CQ1132" s="48"/>
    </row>
    <row r="1133" spans="8:95" s="44" customFormat="1">
      <c r="H1133" s="70"/>
      <c r="Q1133" s="46"/>
      <c r="BG1133" s="45"/>
      <c r="BI1133" s="46"/>
      <c r="BQ1133" s="46"/>
      <c r="BR1133" s="47"/>
      <c r="CQ1133" s="48"/>
    </row>
    <row r="1134" spans="8:95" s="44" customFormat="1">
      <c r="H1134" s="70"/>
      <c r="Q1134" s="46"/>
      <c r="BG1134" s="45"/>
      <c r="BI1134" s="46"/>
      <c r="BQ1134" s="46"/>
      <c r="BR1134" s="47"/>
      <c r="CQ1134" s="48"/>
    </row>
    <row r="1135" spans="8:95" s="44" customFormat="1">
      <c r="H1135" s="70"/>
      <c r="Q1135" s="46"/>
      <c r="BG1135" s="45"/>
      <c r="BI1135" s="46"/>
      <c r="BQ1135" s="46"/>
      <c r="BR1135" s="47"/>
      <c r="CQ1135" s="48"/>
    </row>
    <row r="1136" spans="8:95" s="44" customFormat="1">
      <c r="H1136" s="70"/>
      <c r="Q1136" s="46"/>
      <c r="BG1136" s="45"/>
      <c r="BI1136" s="46"/>
      <c r="BQ1136" s="46"/>
      <c r="BR1136" s="47"/>
      <c r="CQ1136" s="48"/>
    </row>
    <row r="1137" spans="8:95" s="44" customFormat="1">
      <c r="H1137" s="70"/>
      <c r="Q1137" s="46"/>
      <c r="BG1137" s="45"/>
      <c r="BI1137" s="46"/>
      <c r="BQ1137" s="46"/>
      <c r="BR1137" s="47"/>
      <c r="CQ1137" s="48"/>
    </row>
    <row r="1138" spans="8:95" s="44" customFormat="1">
      <c r="H1138" s="70"/>
      <c r="Q1138" s="46"/>
      <c r="BG1138" s="45"/>
      <c r="BI1138" s="46"/>
      <c r="BQ1138" s="46"/>
      <c r="BR1138" s="47"/>
      <c r="CQ1138" s="48"/>
    </row>
    <row r="1139" spans="8:95" s="44" customFormat="1">
      <c r="H1139" s="70"/>
      <c r="Q1139" s="46"/>
      <c r="BG1139" s="45"/>
      <c r="BI1139" s="46"/>
      <c r="BQ1139" s="46"/>
      <c r="BR1139" s="47"/>
      <c r="CQ1139" s="48"/>
    </row>
    <row r="1140" spans="8:95" s="44" customFormat="1">
      <c r="H1140" s="70"/>
      <c r="Q1140" s="46"/>
      <c r="BG1140" s="45"/>
      <c r="BI1140" s="46"/>
      <c r="BQ1140" s="46"/>
      <c r="BR1140" s="47"/>
      <c r="CQ1140" s="48"/>
    </row>
    <row r="1141" spans="8:95" s="44" customFormat="1">
      <c r="H1141" s="70"/>
      <c r="Q1141" s="46"/>
      <c r="BG1141" s="45"/>
      <c r="BI1141" s="46"/>
      <c r="BQ1141" s="46"/>
      <c r="BR1141" s="47"/>
      <c r="CQ1141" s="48"/>
    </row>
    <row r="1142" spans="8:95" s="44" customFormat="1">
      <c r="H1142" s="70"/>
      <c r="Q1142" s="46"/>
      <c r="BG1142" s="45"/>
      <c r="BI1142" s="46"/>
      <c r="BQ1142" s="46"/>
      <c r="BR1142" s="47"/>
      <c r="CQ1142" s="48"/>
    </row>
    <row r="1143" spans="8:95" s="44" customFormat="1">
      <c r="H1143" s="70"/>
      <c r="Q1143" s="46"/>
      <c r="BG1143" s="45"/>
      <c r="BI1143" s="46"/>
      <c r="BQ1143" s="46"/>
      <c r="BR1143" s="47"/>
      <c r="CQ1143" s="48"/>
    </row>
    <row r="1144" spans="8:95" s="44" customFormat="1">
      <c r="H1144" s="70"/>
      <c r="Q1144" s="46"/>
      <c r="BG1144" s="45"/>
      <c r="BI1144" s="46"/>
      <c r="BQ1144" s="46"/>
      <c r="BR1144" s="47"/>
      <c r="CQ1144" s="48"/>
    </row>
    <row r="1145" spans="8:95" s="44" customFormat="1">
      <c r="H1145" s="70"/>
      <c r="Q1145" s="46"/>
      <c r="BG1145" s="45"/>
      <c r="BI1145" s="46"/>
      <c r="BQ1145" s="46"/>
      <c r="BR1145" s="47"/>
      <c r="CQ1145" s="48"/>
    </row>
    <row r="1146" spans="8:95" s="44" customFormat="1">
      <c r="H1146" s="70"/>
      <c r="Q1146" s="46"/>
      <c r="BG1146" s="45"/>
      <c r="BI1146" s="46"/>
      <c r="BQ1146" s="46"/>
      <c r="BR1146" s="47"/>
      <c r="CQ1146" s="48"/>
    </row>
    <row r="1147" spans="8:95" s="44" customFormat="1">
      <c r="H1147" s="70"/>
      <c r="Q1147" s="46"/>
      <c r="BG1147" s="45"/>
      <c r="BI1147" s="46"/>
      <c r="BQ1147" s="46"/>
      <c r="BR1147" s="47"/>
      <c r="CQ1147" s="48"/>
    </row>
    <row r="1148" spans="8:95" s="44" customFormat="1">
      <c r="H1148" s="70"/>
      <c r="Q1148" s="46"/>
      <c r="BG1148" s="45"/>
      <c r="BI1148" s="46"/>
      <c r="BQ1148" s="46"/>
      <c r="BR1148" s="47"/>
      <c r="CQ1148" s="48"/>
    </row>
    <row r="1149" spans="8:95" s="44" customFormat="1">
      <c r="H1149" s="70"/>
      <c r="Q1149" s="46"/>
      <c r="BG1149" s="45"/>
      <c r="BI1149" s="46"/>
      <c r="BQ1149" s="46"/>
      <c r="BR1149" s="47"/>
      <c r="CQ1149" s="48"/>
    </row>
    <row r="1150" spans="8:95" s="44" customFormat="1">
      <c r="H1150" s="70"/>
      <c r="Q1150" s="46"/>
      <c r="BG1150" s="45"/>
      <c r="BI1150" s="46"/>
      <c r="BQ1150" s="46"/>
      <c r="BR1150" s="47"/>
      <c r="CQ1150" s="48"/>
    </row>
    <row r="1151" spans="8:95" s="44" customFormat="1">
      <c r="H1151" s="70"/>
      <c r="Q1151" s="46"/>
      <c r="BG1151" s="45"/>
      <c r="BI1151" s="46"/>
      <c r="BQ1151" s="46"/>
      <c r="BR1151" s="47"/>
      <c r="CQ1151" s="48"/>
    </row>
    <row r="1152" spans="8:95" s="44" customFormat="1">
      <c r="H1152" s="70"/>
      <c r="Q1152" s="46"/>
      <c r="BG1152" s="45"/>
      <c r="BI1152" s="46"/>
      <c r="BQ1152" s="46"/>
      <c r="BR1152" s="47"/>
      <c r="CQ1152" s="48"/>
    </row>
    <row r="1153" spans="8:95" s="44" customFormat="1">
      <c r="H1153" s="70"/>
      <c r="Q1153" s="46"/>
      <c r="BG1153" s="45"/>
      <c r="BI1153" s="46"/>
      <c r="BQ1153" s="46"/>
      <c r="BR1153" s="47"/>
      <c r="CQ1153" s="48"/>
    </row>
    <row r="1154" spans="8:95" s="44" customFormat="1">
      <c r="H1154" s="70"/>
      <c r="Q1154" s="46"/>
      <c r="BG1154" s="45"/>
      <c r="BI1154" s="46"/>
      <c r="BQ1154" s="46"/>
      <c r="BR1154" s="47"/>
      <c r="CQ1154" s="48"/>
    </row>
    <row r="1155" spans="8:95" s="44" customFormat="1">
      <c r="H1155" s="70"/>
      <c r="Q1155" s="46"/>
      <c r="BG1155" s="45"/>
      <c r="BI1155" s="46"/>
      <c r="BQ1155" s="46"/>
      <c r="BR1155" s="47"/>
      <c r="CQ1155" s="48"/>
    </row>
    <row r="1156" spans="8:95" s="44" customFormat="1">
      <c r="H1156" s="70"/>
      <c r="Q1156" s="46"/>
      <c r="BG1156" s="45"/>
      <c r="BI1156" s="46"/>
      <c r="BQ1156" s="46"/>
      <c r="BR1156" s="47"/>
      <c r="CQ1156" s="48"/>
    </row>
    <row r="1157" spans="8:95" s="44" customFormat="1">
      <c r="H1157" s="70"/>
      <c r="Q1157" s="46"/>
      <c r="BG1157" s="45"/>
      <c r="BI1157" s="46"/>
      <c r="BQ1157" s="46"/>
      <c r="BR1157" s="47"/>
      <c r="CQ1157" s="48"/>
    </row>
    <row r="1158" spans="8:95" s="44" customFormat="1">
      <c r="H1158" s="70"/>
      <c r="Q1158" s="46"/>
      <c r="BG1158" s="45"/>
      <c r="BI1158" s="46"/>
      <c r="BQ1158" s="46"/>
      <c r="BR1158" s="47"/>
      <c r="CQ1158" s="48"/>
    </row>
    <row r="1159" spans="8:95" s="44" customFormat="1">
      <c r="H1159" s="70"/>
      <c r="Q1159" s="46"/>
      <c r="BG1159" s="45"/>
      <c r="BI1159" s="46"/>
      <c r="BQ1159" s="46"/>
      <c r="BR1159" s="47"/>
      <c r="CQ1159" s="48"/>
    </row>
    <row r="1160" spans="8:95" s="44" customFormat="1">
      <c r="H1160" s="70"/>
      <c r="Q1160" s="46"/>
      <c r="BG1160" s="45"/>
      <c r="BI1160" s="46"/>
      <c r="BQ1160" s="46"/>
      <c r="BR1160" s="47"/>
      <c r="CQ1160" s="48"/>
    </row>
    <row r="1161" spans="8:95" s="44" customFormat="1">
      <c r="H1161" s="70"/>
      <c r="Q1161" s="46"/>
      <c r="BG1161" s="45"/>
      <c r="BI1161" s="46"/>
      <c r="BQ1161" s="46"/>
      <c r="BR1161" s="47"/>
      <c r="CQ1161" s="48"/>
    </row>
    <row r="1162" spans="8:95" s="44" customFormat="1">
      <c r="H1162" s="70"/>
      <c r="Q1162" s="46"/>
      <c r="BG1162" s="45"/>
      <c r="BI1162" s="46"/>
      <c r="BQ1162" s="46"/>
      <c r="BR1162" s="47"/>
      <c r="CQ1162" s="48"/>
    </row>
    <row r="1163" spans="8:95" s="44" customFormat="1">
      <c r="H1163" s="70"/>
      <c r="Q1163" s="46"/>
      <c r="BG1163" s="45"/>
      <c r="BI1163" s="46"/>
      <c r="BQ1163" s="46"/>
      <c r="BR1163" s="47"/>
      <c r="CQ1163" s="48"/>
    </row>
    <row r="1164" spans="8:95" s="44" customFormat="1">
      <c r="H1164" s="70"/>
      <c r="Q1164" s="46"/>
      <c r="BG1164" s="45"/>
      <c r="BI1164" s="46"/>
      <c r="BQ1164" s="46"/>
      <c r="BR1164" s="47"/>
      <c r="CQ1164" s="48"/>
    </row>
    <row r="1165" spans="8:95" s="44" customFormat="1">
      <c r="H1165" s="70"/>
      <c r="Q1165" s="46"/>
      <c r="BG1165" s="45"/>
      <c r="BI1165" s="46"/>
      <c r="BQ1165" s="46"/>
      <c r="BR1165" s="47"/>
      <c r="CQ1165" s="48"/>
    </row>
    <row r="1166" spans="8:95" s="44" customFormat="1">
      <c r="H1166" s="70"/>
      <c r="Q1166" s="46"/>
      <c r="BG1166" s="45"/>
      <c r="BI1166" s="46"/>
      <c r="BQ1166" s="46"/>
      <c r="BR1166" s="47"/>
      <c r="CQ1166" s="48"/>
    </row>
    <row r="1167" spans="8:95" s="44" customFormat="1">
      <c r="H1167" s="70"/>
      <c r="Q1167" s="46"/>
      <c r="BG1167" s="45"/>
      <c r="BI1167" s="46"/>
      <c r="BQ1167" s="46"/>
      <c r="BR1167" s="47"/>
      <c r="CQ1167" s="48"/>
    </row>
    <row r="1168" spans="8:95" s="44" customFormat="1">
      <c r="H1168" s="70"/>
      <c r="Q1168" s="46"/>
      <c r="BG1168" s="45"/>
      <c r="BI1168" s="46"/>
      <c r="BQ1168" s="46"/>
      <c r="BR1168" s="47"/>
      <c r="CQ1168" s="48"/>
    </row>
    <row r="1169" spans="8:95" s="44" customFormat="1">
      <c r="H1169" s="70"/>
      <c r="Q1169" s="46"/>
      <c r="BG1169" s="45"/>
      <c r="BI1169" s="46"/>
      <c r="BQ1169" s="46"/>
      <c r="BR1169" s="47"/>
      <c r="CQ1169" s="48"/>
    </row>
    <row r="1170" spans="8:95" s="44" customFormat="1">
      <c r="H1170" s="70"/>
      <c r="Q1170" s="46"/>
      <c r="BG1170" s="45"/>
      <c r="BI1170" s="46"/>
      <c r="BQ1170" s="46"/>
      <c r="BR1170" s="47"/>
      <c r="CQ1170" s="48"/>
    </row>
    <row r="1171" spans="8:95" s="44" customFormat="1">
      <c r="H1171" s="70"/>
      <c r="Q1171" s="46"/>
      <c r="BG1171" s="45"/>
      <c r="BI1171" s="46"/>
      <c r="BQ1171" s="46"/>
      <c r="BR1171" s="47"/>
      <c r="CQ1171" s="48"/>
    </row>
    <row r="1172" spans="8:95" s="44" customFormat="1">
      <c r="H1172" s="70"/>
      <c r="Q1172" s="46"/>
      <c r="BG1172" s="45"/>
      <c r="BI1172" s="46"/>
      <c r="BQ1172" s="46"/>
      <c r="BR1172" s="47"/>
      <c r="CQ1172" s="48"/>
    </row>
    <row r="1173" spans="8:95" s="44" customFormat="1">
      <c r="H1173" s="70"/>
      <c r="Q1173" s="46"/>
      <c r="BG1173" s="45"/>
      <c r="BI1173" s="46"/>
      <c r="BQ1173" s="46"/>
      <c r="BR1173" s="47"/>
      <c r="CQ1173" s="48"/>
    </row>
    <row r="1174" spans="8:95" s="44" customFormat="1">
      <c r="H1174" s="70"/>
      <c r="Q1174" s="46"/>
      <c r="BG1174" s="45"/>
      <c r="BI1174" s="46"/>
      <c r="BQ1174" s="46"/>
      <c r="BR1174" s="47"/>
      <c r="CQ1174" s="48"/>
    </row>
    <row r="1175" spans="8:95" s="44" customFormat="1">
      <c r="H1175" s="70"/>
      <c r="Q1175" s="46"/>
      <c r="BG1175" s="45"/>
      <c r="BI1175" s="46"/>
      <c r="BQ1175" s="46"/>
      <c r="BR1175" s="47"/>
      <c r="CQ1175" s="48"/>
    </row>
    <row r="1176" spans="8:95" s="44" customFormat="1">
      <c r="H1176" s="70"/>
      <c r="Q1176" s="46"/>
      <c r="BG1176" s="45"/>
      <c r="BI1176" s="46"/>
      <c r="BQ1176" s="46"/>
      <c r="BR1176" s="47"/>
      <c r="CQ1176" s="48"/>
    </row>
    <row r="1177" spans="8:95" s="44" customFormat="1">
      <c r="H1177" s="70"/>
      <c r="Q1177" s="46"/>
      <c r="BG1177" s="45"/>
      <c r="BI1177" s="46"/>
      <c r="BQ1177" s="46"/>
      <c r="BR1177" s="47"/>
      <c r="CQ1177" s="48"/>
    </row>
    <row r="1178" spans="8:95" s="44" customFormat="1">
      <c r="H1178" s="70"/>
      <c r="Q1178" s="46"/>
      <c r="BG1178" s="45"/>
      <c r="BI1178" s="46"/>
      <c r="BQ1178" s="46"/>
      <c r="BR1178" s="47"/>
      <c r="CQ1178" s="48"/>
    </row>
    <row r="1179" spans="8:95" s="44" customFormat="1">
      <c r="H1179" s="70"/>
      <c r="Q1179" s="46"/>
      <c r="BG1179" s="45"/>
      <c r="BI1179" s="46"/>
      <c r="BQ1179" s="46"/>
      <c r="BR1179" s="47"/>
      <c r="CQ1179" s="48"/>
    </row>
    <row r="1180" spans="8:95" s="44" customFormat="1">
      <c r="H1180" s="70"/>
      <c r="Q1180" s="46"/>
      <c r="BG1180" s="45"/>
      <c r="BI1180" s="46"/>
      <c r="BQ1180" s="46"/>
      <c r="BR1180" s="47"/>
      <c r="CQ1180" s="48"/>
    </row>
    <row r="1181" spans="8:95" s="44" customFormat="1">
      <c r="H1181" s="70"/>
      <c r="Q1181" s="46"/>
      <c r="BG1181" s="45"/>
      <c r="BI1181" s="46"/>
      <c r="BQ1181" s="46"/>
      <c r="BR1181" s="47"/>
      <c r="CQ1181" s="48"/>
    </row>
    <row r="1182" spans="8:95" s="44" customFormat="1">
      <c r="H1182" s="70"/>
      <c r="Q1182" s="46"/>
      <c r="BG1182" s="45"/>
      <c r="BI1182" s="46"/>
      <c r="BQ1182" s="46"/>
      <c r="BR1182" s="47"/>
      <c r="CQ1182" s="48"/>
    </row>
    <row r="1183" spans="8:95" s="44" customFormat="1">
      <c r="H1183" s="70"/>
      <c r="Q1183" s="46"/>
      <c r="BG1183" s="45"/>
      <c r="BI1183" s="46"/>
      <c r="BQ1183" s="46"/>
      <c r="BR1183" s="47"/>
      <c r="CQ1183" s="48"/>
    </row>
    <row r="1184" spans="8:95" s="44" customFormat="1">
      <c r="H1184" s="70"/>
      <c r="Q1184" s="46"/>
      <c r="BG1184" s="45"/>
      <c r="BI1184" s="46"/>
      <c r="BQ1184" s="46"/>
      <c r="BR1184" s="47"/>
      <c r="CQ1184" s="48"/>
    </row>
    <row r="1185" spans="8:95" s="44" customFormat="1">
      <c r="H1185" s="70"/>
      <c r="Q1185" s="46"/>
      <c r="BG1185" s="45"/>
      <c r="BI1185" s="46"/>
      <c r="BQ1185" s="46"/>
      <c r="BR1185" s="47"/>
      <c r="CQ1185" s="48"/>
    </row>
    <row r="1186" spans="8:95" s="44" customFormat="1">
      <c r="H1186" s="70"/>
      <c r="Q1186" s="46"/>
      <c r="BG1186" s="45"/>
      <c r="BI1186" s="46"/>
      <c r="BQ1186" s="46"/>
      <c r="BR1186" s="47"/>
      <c r="CQ1186" s="48"/>
    </row>
    <row r="1187" spans="8:95" s="44" customFormat="1">
      <c r="H1187" s="70"/>
      <c r="Q1187" s="46"/>
      <c r="BG1187" s="45"/>
      <c r="BI1187" s="46"/>
      <c r="BQ1187" s="46"/>
      <c r="BR1187" s="47"/>
      <c r="CQ1187" s="48"/>
    </row>
    <row r="1188" spans="8:95" s="44" customFormat="1">
      <c r="H1188" s="70"/>
      <c r="Q1188" s="46"/>
      <c r="BG1188" s="45"/>
      <c r="BI1188" s="46"/>
      <c r="BQ1188" s="46"/>
      <c r="BR1188" s="47"/>
      <c r="CQ1188" s="48"/>
    </row>
    <row r="1189" spans="8:95" s="44" customFormat="1">
      <c r="H1189" s="70"/>
      <c r="Q1189" s="46"/>
      <c r="BG1189" s="45"/>
      <c r="BI1189" s="46"/>
      <c r="BQ1189" s="46"/>
      <c r="BR1189" s="47"/>
      <c r="CQ1189" s="48"/>
    </row>
    <row r="1190" spans="8:95" s="44" customFormat="1">
      <c r="H1190" s="70"/>
      <c r="Q1190" s="46"/>
      <c r="BG1190" s="45"/>
      <c r="BI1190" s="46"/>
      <c r="BQ1190" s="46"/>
      <c r="BR1190" s="47"/>
      <c r="CQ1190" s="48"/>
    </row>
    <row r="1191" spans="8:95" s="44" customFormat="1">
      <c r="H1191" s="70"/>
      <c r="Q1191" s="46"/>
      <c r="BG1191" s="45"/>
      <c r="BI1191" s="46"/>
      <c r="BQ1191" s="46"/>
      <c r="BR1191" s="47"/>
      <c r="CQ1191" s="48"/>
    </row>
    <row r="1192" spans="8:95" s="44" customFormat="1">
      <c r="H1192" s="70"/>
      <c r="Q1192" s="46"/>
      <c r="BG1192" s="45"/>
      <c r="BI1192" s="46"/>
      <c r="BQ1192" s="46"/>
      <c r="BR1192" s="47"/>
      <c r="CQ1192" s="48"/>
    </row>
    <row r="1193" spans="8:95" s="44" customFormat="1">
      <c r="H1193" s="70"/>
      <c r="Q1193" s="46"/>
      <c r="BG1193" s="45"/>
      <c r="BI1193" s="46"/>
      <c r="BQ1193" s="46"/>
      <c r="BR1193" s="47"/>
      <c r="CQ1193" s="48"/>
    </row>
    <row r="1194" spans="8:95" s="44" customFormat="1">
      <c r="H1194" s="70"/>
      <c r="Q1194" s="46"/>
      <c r="BG1194" s="45"/>
      <c r="BI1194" s="46"/>
      <c r="BQ1194" s="46"/>
      <c r="BR1194" s="47"/>
      <c r="CQ1194" s="48"/>
    </row>
    <row r="1195" spans="8:95" s="44" customFormat="1">
      <c r="H1195" s="70"/>
      <c r="Q1195" s="46"/>
      <c r="BG1195" s="45"/>
      <c r="BI1195" s="46"/>
      <c r="BQ1195" s="46"/>
      <c r="BR1195" s="47"/>
      <c r="CQ1195" s="48"/>
    </row>
    <row r="1196" spans="8:95" s="44" customFormat="1">
      <c r="H1196" s="70"/>
      <c r="Q1196" s="46"/>
      <c r="BG1196" s="45"/>
      <c r="BI1196" s="46"/>
      <c r="BQ1196" s="46"/>
      <c r="BR1196" s="47"/>
      <c r="CQ1196" s="48"/>
    </row>
    <row r="1197" spans="8:95" s="44" customFormat="1">
      <c r="H1197" s="70"/>
      <c r="Q1197" s="46"/>
      <c r="BG1197" s="45"/>
      <c r="BI1197" s="46"/>
      <c r="BQ1197" s="46"/>
      <c r="BR1197" s="47"/>
      <c r="CQ1197" s="48"/>
    </row>
    <row r="1198" spans="8:95" s="44" customFormat="1">
      <c r="H1198" s="70"/>
      <c r="Q1198" s="46"/>
      <c r="BG1198" s="45"/>
      <c r="BI1198" s="46"/>
      <c r="BQ1198" s="46"/>
      <c r="BR1198" s="47"/>
      <c r="CQ1198" s="48"/>
    </row>
    <row r="1199" spans="8:95" s="44" customFormat="1">
      <c r="H1199" s="70"/>
      <c r="Q1199" s="46"/>
      <c r="BG1199" s="45"/>
      <c r="BI1199" s="46"/>
      <c r="BQ1199" s="46"/>
      <c r="BR1199" s="47"/>
      <c r="CQ1199" s="48"/>
    </row>
    <row r="1200" spans="8:95" s="44" customFormat="1">
      <c r="H1200" s="70"/>
      <c r="Q1200" s="46"/>
      <c r="BG1200" s="45"/>
      <c r="BI1200" s="46"/>
      <c r="BQ1200" s="46"/>
      <c r="BR1200" s="47"/>
      <c r="CQ1200" s="48"/>
    </row>
    <row r="1201" spans="8:95" s="44" customFormat="1">
      <c r="H1201" s="70"/>
      <c r="Q1201" s="46"/>
      <c r="BG1201" s="45"/>
      <c r="BI1201" s="46"/>
      <c r="BQ1201" s="46"/>
      <c r="BR1201" s="47"/>
      <c r="CQ1201" s="48"/>
    </row>
    <row r="1202" spans="8:95" s="44" customFormat="1">
      <c r="H1202" s="70"/>
      <c r="Q1202" s="46"/>
      <c r="BG1202" s="45"/>
      <c r="BI1202" s="46"/>
      <c r="BQ1202" s="46"/>
      <c r="BR1202" s="47"/>
      <c r="CQ1202" s="48"/>
    </row>
    <row r="1203" spans="8:95" s="44" customFormat="1">
      <c r="H1203" s="70"/>
      <c r="Q1203" s="46"/>
      <c r="BG1203" s="45"/>
      <c r="BI1203" s="46"/>
      <c r="BQ1203" s="46"/>
      <c r="BR1203" s="47"/>
      <c r="CQ1203" s="48"/>
    </row>
    <row r="1204" spans="8:95" s="44" customFormat="1">
      <c r="H1204" s="70"/>
      <c r="Q1204" s="46"/>
      <c r="BG1204" s="45"/>
      <c r="BI1204" s="46"/>
      <c r="BQ1204" s="46"/>
      <c r="BR1204" s="47"/>
      <c r="CQ1204" s="48"/>
    </row>
    <row r="1205" spans="8:95" s="44" customFormat="1">
      <c r="H1205" s="70"/>
      <c r="Q1205" s="46"/>
      <c r="BG1205" s="45"/>
      <c r="BI1205" s="46"/>
      <c r="BQ1205" s="46"/>
      <c r="BR1205" s="47"/>
      <c r="CQ1205" s="48"/>
    </row>
    <row r="1206" spans="8:95" s="44" customFormat="1">
      <c r="H1206" s="70"/>
      <c r="Q1206" s="46"/>
      <c r="BG1206" s="45"/>
      <c r="BI1206" s="46"/>
      <c r="BQ1206" s="46"/>
      <c r="BR1206" s="47"/>
      <c r="CQ1206" s="48"/>
    </row>
    <row r="1207" spans="8:95" s="44" customFormat="1">
      <c r="H1207" s="70"/>
      <c r="Q1207" s="46"/>
      <c r="BG1207" s="45"/>
      <c r="BI1207" s="46"/>
      <c r="BQ1207" s="46"/>
      <c r="BR1207" s="47"/>
      <c r="CQ1207" s="48"/>
    </row>
    <row r="1208" spans="8:95" s="44" customFormat="1">
      <c r="H1208" s="70"/>
      <c r="Q1208" s="46"/>
      <c r="BG1208" s="45"/>
      <c r="BI1208" s="46"/>
      <c r="BQ1208" s="46"/>
      <c r="BR1208" s="47"/>
      <c r="CQ1208" s="48"/>
    </row>
    <row r="1209" spans="8:95" s="44" customFormat="1">
      <c r="H1209" s="70"/>
      <c r="Q1209" s="46"/>
      <c r="BG1209" s="45"/>
      <c r="BI1209" s="46"/>
      <c r="BQ1209" s="46"/>
      <c r="BR1209" s="47"/>
      <c r="CQ1209" s="48"/>
    </row>
    <row r="1210" spans="8:95" s="44" customFormat="1">
      <c r="H1210" s="70"/>
      <c r="Q1210" s="46"/>
      <c r="BG1210" s="45"/>
      <c r="BI1210" s="46"/>
      <c r="BQ1210" s="46"/>
      <c r="BR1210" s="47"/>
      <c r="CQ1210" s="48"/>
    </row>
    <row r="1211" spans="8:95" s="44" customFormat="1">
      <c r="H1211" s="70"/>
      <c r="Q1211" s="46"/>
      <c r="BG1211" s="45"/>
      <c r="BI1211" s="46"/>
      <c r="BQ1211" s="46"/>
      <c r="BR1211" s="47"/>
      <c r="CQ1211" s="48"/>
    </row>
    <row r="1212" spans="8:95" s="44" customFormat="1">
      <c r="H1212" s="70"/>
      <c r="Q1212" s="46"/>
      <c r="BG1212" s="45"/>
      <c r="BI1212" s="46"/>
      <c r="BQ1212" s="46"/>
      <c r="BR1212" s="47"/>
      <c r="CQ1212" s="48"/>
    </row>
    <row r="1213" spans="8:95" s="44" customFormat="1">
      <c r="H1213" s="70"/>
      <c r="Q1213" s="46"/>
      <c r="BG1213" s="45"/>
      <c r="BI1213" s="46"/>
      <c r="BQ1213" s="46"/>
      <c r="BR1213" s="47"/>
      <c r="CQ1213" s="48"/>
    </row>
    <row r="1214" spans="8:95" s="44" customFormat="1">
      <c r="H1214" s="70"/>
      <c r="Q1214" s="46"/>
      <c r="BG1214" s="45"/>
      <c r="BI1214" s="46"/>
      <c r="BQ1214" s="46"/>
      <c r="BR1214" s="47"/>
      <c r="CQ1214" s="48"/>
    </row>
    <row r="1215" spans="8:95" s="44" customFormat="1">
      <c r="H1215" s="70"/>
      <c r="Q1215" s="46"/>
      <c r="BG1215" s="45"/>
      <c r="BI1215" s="46"/>
      <c r="BQ1215" s="46"/>
      <c r="BR1215" s="47"/>
      <c r="CQ1215" s="48"/>
    </row>
    <row r="1216" spans="8:95" s="44" customFormat="1">
      <c r="H1216" s="70"/>
      <c r="Q1216" s="46"/>
      <c r="BG1216" s="45"/>
      <c r="BI1216" s="46"/>
      <c r="BQ1216" s="46"/>
      <c r="BR1216" s="47"/>
      <c r="CQ1216" s="48"/>
    </row>
    <row r="1217" spans="8:95" s="44" customFormat="1">
      <c r="H1217" s="70"/>
      <c r="Q1217" s="46"/>
      <c r="BG1217" s="45"/>
      <c r="BI1217" s="46"/>
      <c r="BQ1217" s="46"/>
      <c r="BR1217" s="47"/>
      <c r="CQ1217" s="48"/>
    </row>
    <row r="1218" spans="8:95" s="44" customFormat="1">
      <c r="H1218" s="70"/>
      <c r="Q1218" s="46"/>
      <c r="BG1218" s="45"/>
      <c r="BI1218" s="46"/>
      <c r="BQ1218" s="46"/>
      <c r="BR1218" s="47"/>
      <c r="CQ1218" s="48"/>
    </row>
    <row r="1219" spans="8:95" s="44" customFormat="1">
      <c r="H1219" s="70"/>
      <c r="Q1219" s="46"/>
      <c r="BG1219" s="45"/>
      <c r="BI1219" s="46"/>
      <c r="BQ1219" s="46"/>
      <c r="BR1219" s="47"/>
      <c r="CQ1219" s="48"/>
    </row>
    <row r="1220" spans="8:95" s="44" customFormat="1">
      <c r="H1220" s="70"/>
      <c r="Q1220" s="46"/>
      <c r="BG1220" s="45"/>
      <c r="BI1220" s="46"/>
      <c r="BQ1220" s="46"/>
      <c r="BR1220" s="47"/>
      <c r="CQ1220" s="48"/>
    </row>
    <row r="1221" spans="8:95" s="44" customFormat="1">
      <c r="H1221" s="70"/>
      <c r="Q1221" s="46"/>
      <c r="BG1221" s="45"/>
      <c r="BI1221" s="46"/>
      <c r="BQ1221" s="46"/>
      <c r="BR1221" s="47"/>
      <c r="CQ1221" s="48"/>
    </row>
    <row r="1222" spans="8:95" s="44" customFormat="1">
      <c r="H1222" s="70"/>
      <c r="Q1222" s="46"/>
      <c r="BG1222" s="45"/>
      <c r="BI1222" s="46"/>
      <c r="BQ1222" s="46"/>
      <c r="BR1222" s="47"/>
      <c r="CQ1222" s="48"/>
    </row>
    <row r="1223" spans="8:95" s="44" customFormat="1">
      <c r="H1223" s="70"/>
      <c r="Q1223" s="46"/>
      <c r="BG1223" s="45"/>
      <c r="BI1223" s="46"/>
      <c r="BQ1223" s="46"/>
      <c r="BR1223" s="47"/>
      <c r="CQ1223" s="48"/>
    </row>
    <row r="1224" spans="8:95" s="44" customFormat="1">
      <c r="H1224" s="70"/>
      <c r="Q1224" s="46"/>
      <c r="BG1224" s="45"/>
      <c r="BI1224" s="46"/>
      <c r="BQ1224" s="46"/>
      <c r="BR1224" s="47"/>
      <c r="CQ1224" s="48"/>
    </row>
    <row r="1225" spans="8:95" s="44" customFormat="1">
      <c r="H1225" s="70"/>
      <c r="Q1225" s="46"/>
      <c r="BG1225" s="45"/>
      <c r="BI1225" s="46"/>
      <c r="BQ1225" s="46"/>
      <c r="BR1225" s="47"/>
      <c r="CQ1225" s="48"/>
    </row>
    <row r="1226" spans="8:95" s="44" customFormat="1">
      <c r="H1226" s="70"/>
      <c r="Q1226" s="46"/>
      <c r="BG1226" s="45"/>
      <c r="BI1226" s="46"/>
      <c r="BQ1226" s="46"/>
      <c r="BR1226" s="47"/>
      <c r="CQ1226" s="48"/>
    </row>
    <row r="1227" spans="8:95" s="44" customFormat="1">
      <c r="H1227" s="70"/>
      <c r="Q1227" s="46"/>
      <c r="BG1227" s="45"/>
      <c r="BI1227" s="46"/>
      <c r="BQ1227" s="46"/>
      <c r="BR1227" s="47"/>
      <c r="CQ1227" s="48"/>
    </row>
    <row r="1228" spans="8:95" s="44" customFormat="1">
      <c r="H1228" s="70"/>
      <c r="Q1228" s="46"/>
      <c r="BG1228" s="45"/>
      <c r="BI1228" s="46"/>
      <c r="BQ1228" s="46"/>
      <c r="BR1228" s="47"/>
      <c r="CQ1228" s="48"/>
    </row>
    <row r="1229" spans="8:95" s="44" customFormat="1">
      <c r="H1229" s="70"/>
      <c r="Q1229" s="46"/>
      <c r="BG1229" s="45"/>
      <c r="BI1229" s="46"/>
      <c r="BQ1229" s="46"/>
      <c r="BR1229" s="47"/>
      <c r="CQ1229" s="48"/>
    </row>
    <row r="1230" spans="8:95" s="44" customFormat="1">
      <c r="H1230" s="70"/>
      <c r="Q1230" s="46"/>
      <c r="BG1230" s="45"/>
      <c r="BI1230" s="46"/>
      <c r="BQ1230" s="46"/>
      <c r="BR1230" s="47"/>
      <c r="CQ1230" s="48"/>
    </row>
    <row r="1231" spans="8:95" s="44" customFormat="1">
      <c r="H1231" s="70"/>
      <c r="Q1231" s="46"/>
      <c r="BG1231" s="45"/>
      <c r="BI1231" s="46"/>
      <c r="BQ1231" s="46"/>
      <c r="BR1231" s="47"/>
      <c r="CQ1231" s="48"/>
    </row>
    <row r="1232" spans="8:95" s="44" customFormat="1">
      <c r="H1232" s="70"/>
      <c r="Q1232" s="46"/>
      <c r="BG1232" s="45"/>
      <c r="BI1232" s="46"/>
      <c r="BQ1232" s="46"/>
      <c r="BR1232" s="47"/>
      <c r="CQ1232" s="48"/>
    </row>
    <row r="1233" spans="8:95" s="44" customFormat="1">
      <c r="H1233" s="70"/>
      <c r="Q1233" s="46"/>
      <c r="BG1233" s="45"/>
      <c r="BI1233" s="46"/>
      <c r="BQ1233" s="46"/>
      <c r="BR1233" s="47"/>
      <c r="CQ1233" s="48"/>
    </row>
    <row r="1234" spans="8:95" s="44" customFormat="1">
      <c r="H1234" s="70"/>
      <c r="Q1234" s="46"/>
      <c r="BG1234" s="45"/>
      <c r="BI1234" s="46"/>
      <c r="BQ1234" s="46"/>
      <c r="BR1234" s="47"/>
      <c r="CQ1234" s="48"/>
    </row>
    <row r="1235" spans="8:95" s="44" customFormat="1">
      <c r="H1235" s="70"/>
      <c r="Q1235" s="46"/>
      <c r="BG1235" s="45"/>
      <c r="BI1235" s="46"/>
      <c r="BQ1235" s="46"/>
      <c r="BR1235" s="47"/>
      <c r="CQ1235" s="48"/>
    </row>
    <row r="1236" spans="8:95" s="44" customFormat="1">
      <c r="H1236" s="70"/>
      <c r="Q1236" s="46"/>
      <c r="BG1236" s="45"/>
      <c r="BI1236" s="46"/>
      <c r="BQ1236" s="46"/>
      <c r="BR1236" s="47"/>
      <c r="CQ1236" s="48"/>
    </row>
    <row r="1237" spans="8:95" s="44" customFormat="1">
      <c r="H1237" s="70"/>
      <c r="Q1237" s="46"/>
      <c r="BG1237" s="45"/>
      <c r="BI1237" s="46"/>
      <c r="BQ1237" s="46"/>
      <c r="BR1237" s="47"/>
      <c r="CQ1237" s="48"/>
    </row>
    <row r="1238" spans="8:95" s="44" customFormat="1">
      <c r="H1238" s="70"/>
      <c r="Q1238" s="46"/>
      <c r="BG1238" s="45"/>
      <c r="BI1238" s="46"/>
      <c r="BQ1238" s="46"/>
      <c r="BR1238" s="47"/>
      <c r="CQ1238" s="48"/>
    </row>
    <row r="1239" spans="8:95" s="44" customFormat="1">
      <c r="H1239" s="70"/>
      <c r="Q1239" s="46"/>
      <c r="BG1239" s="45"/>
      <c r="BI1239" s="46"/>
      <c r="BQ1239" s="46"/>
      <c r="BR1239" s="47"/>
      <c r="CQ1239" s="48"/>
    </row>
    <row r="1240" spans="8:95" s="44" customFormat="1">
      <c r="H1240" s="70"/>
      <c r="Q1240" s="46"/>
      <c r="BG1240" s="45"/>
      <c r="BI1240" s="46"/>
      <c r="BQ1240" s="46"/>
      <c r="BR1240" s="47"/>
      <c r="CQ1240" s="48"/>
    </row>
    <row r="1241" spans="8:95" s="44" customFormat="1">
      <c r="H1241" s="70"/>
      <c r="Q1241" s="46"/>
      <c r="BG1241" s="45"/>
      <c r="BI1241" s="46"/>
      <c r="BQ1241" s="46"/>
      <c r="BR1241" s="47"/>
      <c r="CQ1241" s="48"/>
    </row>
    <row r="1242" spans="8:95" s="44" customFormat="1">
      <c r="H1242" s="70"/>
      <c r="Q1242" s="46"/>
      <c r="BG1242" s="45"/>
      <c r="BI1242" s="46"/>
      <c r="BQ1242" s="46"/>
      <c r="BR1242" s="47"/>
      <c r="CQ1242" s="48"/>
    </row>
    <row r="1243" spans="8:95" s="44" customFormat="1">
      <c r="H1243" s="70"/>
      <c r="Q1243" s="46"/>
      <c r="BG1243" s="45"/>
      <c r="BI1243" s="46"/>
      <c r="BQ1243" s="46"/>
      <c r="BR1243" s="47"/>
      <c r="CQ1243" s="48"/>
    </row>
    <row r="1244" spans="8:95" s="44" customFormat="1">
      <c r="H1244" s="70"/>
      <c r="Q1244" s="46"/>
      <c r="BG1244" s="45"/>
      <c r="BI1244" s="46"/>
      <c r="BQ1244" s="46"/>
      <c r="BR1244" s="47"/>
      <c r="CQ1244" s="48"/>
    </row>
    <row r="1245" spans="8:95" s="44" customFormat="1">
      <c r="H1245" s="70"/>
      <c r="Q1245" s="46"/>
      <c r="BG1245" s="45"/>
      <c r="BI1245" s="46"/>
      <c r="BQ1245" s="46"/>
      <c r="BR1245" s="47"/>
      <c r="CQ1245" s="48"/>
    </row>
    <row r="1246" spans="8:95" s="44" customFormat="1">
      <c r="H1246" s="70"/>
      <c r="Q1246" s="46"/>
      <c r="BG1246" s="45"/>
      <c r="BI1246" s="46"/>
      <c r="BQ1246" s="46"/>
      <c r="BR1246" s="47"/>
      <c r="CQ1246" s="48"/>
    </row>
    <row r="1247" spans="8:95" s="44" customFormat="1">
      <c r="H1247" s="70"/>
      <c r="Q1247" s="46"/>
      <c r="BG1247" s="45"/>
      <c r="BI1247" s="46"/>
      <c r="BQ1247" s="46"/>
      <c r="BR1247" s="47"/>
      <c r="CQ1247" s="48"/>
    </row>
    <row r="1248" spans="8:95" s="44" customFormat="1">
      <c r="H1248" s="70"/>
      <c r="Q1248" s="46"/>
      <c r="BG1248" s="45"/>
      <c r="BI1248" s="46"/>
      <c r="BQ1248" s="46"/>
      <c r="BR1248" s="47"/>
      <c r="CQ1248" s="48"/>
    </row>
    <row r="1249" spans="8:95" s="44" customFormat="1">
      <c r="H1249" s="70"/>
      <c r="Q1249" s="46"/>
      <c r="BG1249" s="45"/>
      <c r="BI1249" s="46"/>
      <c r="BQ1249" s="46"/>
      <c r="BR1249" s="47"/>
      <c r="CQ1249" s="48"/>
    </row>
    <row r="1250" spans="8:95" s="44" customFormat="1">
      <c r="H1250" s="70"/>
      <c r="Q1250" s="46"/>
      <c r="BG1250" s="45"/>
      <c r="BI1250" s="46"/>
      <c r="BQ1250" s="46"/>
      <c r="BR1250" s="47"/>
      <c r="CQ1250" s="48"/>
    </row>
    <row r="1251" spans="8:95" s="44" customFormat="1">
      <c r="H1251" s="70"/>
      <c r="Q1251" s="46"/>
      <c r="BG1251" s="45"/>
      <c r="BI1251" s="46"/>
      <c r="BQ1251" s="46"/>
      <c r="BR1251" s="47"/>
      <c r="CQ1251" s="48"/>
    </row>
    <row r="1252" spans="8:95" s="44" customFormat="1">
      <c r="H1252" s="70"/>
      <c r="Q1252" s="46"/>
      <c r="BG1252" s="45"/>
      <c r="BI1252" s="46"/>
      <c r="BQ1252" s="46"/>
      <c r="BR1252" s="47"/>
      <c r="CQ1252" s="48"/>
    </row>
    <row r="1253" spans="8:95" s="44" customFormat="1">
      <c r="H1253" s="70"/>
      <c r="Q1253" s="46"/>
      <c r="BG1253" s="45"/>
      <c r="BI1253" s="46"/>
      <c r="BQ1253" s="46"/>
      <c r="BR1253" s="47"/>
      <c r="CQ1253" s="48"/>
    </row>
    <row r="1254" spans="8:95" s="44" customFormat="1">
      <c r="H1254" s="70"/>
      <c r="Q1254" s="46"/>
      <c r="BG1254" s="45"/>
      <c r="BI1254" s="46"/>
      <c r="BQ1254" s="46"/>
      <c r="BR1254" s="47"/>
      <c r="CQ1254" s="48"/>
    </row>
    <row r="1255" spans="8:95" s="44" customFormat="1">
      <c r="H1255" s="70"/>
      <c r="Q1255" s="46"/>
      <c r="BG1255" s="45"/>
      <c r="BI1255" s="46"/>
      <c r="BQ1255" s="46"/>
      <c r="BR1255" s="47"/>
      <c r="CQ1255" s="48"/>
    </row>
    <row r="1256" spans="8:95" s="44" customFormat="1">
      <c r="H1256" s="70"/>
      <c r="Q1256" s="46"/>
      <c r="BG1256" s="45"/>
      <c r="BI1256" s="46"/>
      <c r="BQ1256" s="46"/>
      <c r="BR1256" s="47"/>
      <c r="CQ1256" s="48"/>
    </row>
    <row r="1257" spans="8:95" s="44" customFormat="1">
      <c r="H1257" s="70"/>
      <c r="Q1257" s="46"/>
      <c r="BG1257" s="45"/>
      <c r="BI1257" s="46"/>
      <c r="BQ1257" s="46"/>
      <c r="BR1257" s="47"/>
      <c r="CQ1257" s="48"/>
    </row>
    <row r="1258" spans="8:95" s="44" customFormat="1">
      <c r="H1258" s="70"/>
      <c r="Q1258" s="46"/>
      <c r="BG1258" s="45"/>
      <c r="BI1258" s="46"/>
      <c r="BQ1258" s="46"/>
      <c r="BR1258" s="47"/>
      <c r="CQ1258" s="48"/>
    </row>
    <row r="1259" spans="8:95" s="44" customFormat="1">
      <c r="H1259" s="70"/>
      <c r="Q1259" s="46"/>
      <c r="BG1259" s="45"/>
      <c r="BI1259" s="46"/>
      <c r="BQ1259" s="46"/>
      <c r="BR1259" s="47"/>
      <c r="CQ1259" s="48"/>
    </row>
    <row r="1260" spans="8:95" s="44" customFormat="1">
      <c r="H1260" s="70"/>
      <c r="Q1260" s="46"/>
      <c r="BG1260" s="45"/>
      <c r="BI1260" s="46"/>
      <c r="BQ1260" s="46"/>
      <c r="BR1260" s="47"/>
      <c r="CQ1260" s="48"/>
    </row>
    <row r="1261" spans="8:95" s="44" customFormat="1">
      <c r="H1261" s="70"/>
      <c r="Q1261" s="46"/>
      <c r="BG1261" s="45"/>
      <c r="BI1261" s="46"/>
      <c r="BQ1261" s="46"/>
      <c r="BR1261" s="47"/>
      <c r="CQ1261" s="48"/>
    </row>
    <row r="1262" spans="8:95" s="44" customFormat="1">
      <c r="H1262" s="70"/>
      <c r="Q1262" s="46"/>
      <c r="BG1262" s="45"/>
      <c r="BI1262" s="46"/>
      <c r="BQ1262" s="46"/>
      <c r="BR1262" s="47"/>
      <c r="CQ1262" s="48"/>
    </row>
    <row r="1263" spans="8:95" s="44" customFormat="1">
      <c r="H1263" s="70"/>
      <c r="Q1263" s="46"/>
      <c r="BG1263" s="45"/>
      <c r="BI1263" s="46"/>
      <c r="BQ1263" s="46"/>
      <c r="BR1263" s="47"/>
      <c r="CQ1263" s="48"/>
    </row>
    <row r="1264" spans="8:95" s="44" customFormat="1">
      <c r="H1264" s="70"/>
      <c r="Q1264" s="46"/>
      <c r="BG1264" s="45"/>
      <c r="BI1264" s="46"/>
      <c r="BQ1264" s="46"/>
      <c r="BR1264" s="47"/>
      <c r="CQ1264" s="48"/>
    </row>
    <row r="1265" spans="8:95" s="44" customFormat="1">
      <c r="H1265" s="70"/>
      <c r="Q1265" s="46"/>
      <c r="BG1265" s="45"/>
      <c r="BI1265" s="46"/>
      <c r="BQ1265" s="46"/>
      <c r="BR1265" s="47"/>
      <c r="CQ1265" s="48"/>
    </row>
    <row r="1266" spans="8:95" s="44" customFormat="1">
      <c r="H1266" s="70"/>
      <c r="Q1266" s="46"/>
      <c r="BG1266" s="45"/>
      <c r="BI1266" s="46"/>
      <c r="BQ1266" s="46"/>
      <c r="BR1266" s="47"/>
      <c r="CQ1266" s="48"/>
    </row>
    <row r="1267" spans="8:95" s="44" customFormat="1">
      <c r="H1267" s="70"/>
      <c r="Q1267" s="46"/>
      <c r="BG1267" s="45"/>
      <c r="BI1267" s="46"/>
      <c r="BQ1267" s="46"/>
      <c r="BR1267" s="47"/>
      <c r="CQ1267" s="48"/>
    </row>
    <row r="1268" spans="8:95" s="44" customFormat="1">
      <c r="H1268" s="70"/>
      <c r="Q1268" s="46"/>
      <c r="BG1268" s="45"/>
      <c r="BI1268" s="46"/>
      <c r="BQ1268" s="46"/>
      <c r="BR1268" s="47"/>
      <c r="CQ1268" s="48"/>
    </row>
    <row r="1269" spans="8:95" s="44" customFormat="1">
      <c r="H1269" s="70"/>
      <c r="Q1269" s="46"/>
      <c r="BG1269" s="45"/>
      <c r="BI1269" s="46"/>
      <c r="BQ1269" s="46"/>
      <c r="BR1269" s="47"/>
      <c r="CQ1269" s="48"/>
    </row>
    <row r="1270" spans="8:95" s="44" customFormat="1">
      <c r="H1270" s="70"/>
      <c r="Q1270" s="46"/>
      <c r="BG1270" s="45"/>
      <c r="BI1270" s="46"/>
      <c r="BQ1270" s="46"/>
      <c r="BR1270" s="47"/>
      <c r="CQ1270" s="48"/>
    </row>
    <row r="1271" spans="8:95" s="44" customFormat="1">
      <c r="H1271" s="70"/>
      <c r="Q1271" s="46"/>
      <c r="BG1271" s="45"/>
      <c r="BI1271" s="46"/>
      <c r="BQ1271" s="46"/>
      <c r="BR1271" s="47"/>
      <c r="CQ1271" s="48"/>
    </row>
    <row r="1272" spans="8:95" s="44" customFormat="1">
      <c r="H1272" s="70"/>
      <c r="Q1272" s="46"/>
      <c r="BG1272" s="45"/>
      <c r="BI1272" s="46"/>
      <c r="BQ1272" s="46"/>
      <c r="BR1272" s="47"/>
      <c r="CQ1272" s="48"/>
    </row>
    <row r="1273" spans="8:95" s="44" customFormat="1">
      <c r="H1273" s="70"/>
      <c r="Q1273" s="46"/>
      <c r="BG1273" s="45"/>
      <c r="BI1273" s="46"/>
      <c r="BQ1273" s="46"/>
      <c r="BR1273" s="47"/>
      <c r="CQ1273" s="48"/>
    </row>
    <row r="1274" spans="8:95" s="44" customFormat="1">
      <c r="H1274" s="70"/>
      <c r="Q1274" s="46"/>
      <c r="BG1274" s="45"/>
      <c r="BI1274" s="46"/>
      <c r="BQ1274" s="46"/>
      <c r="BR1274" s="47"/>
      <c r="CQ1274" s="48"/>
    </row>
    <row r="1275" spans="8:95" s="44" customFormat="1">
      <c r="H1275" s="70"/>
      <c r="Q1275" s="46"/>
      <c r="BG1275" s="45"/>
      <c r="BI1275" s="46"/>
      <c r="BQ1275" s="46"/>
      <c r="BR1275" s="47"/>
      <c r="CQ1275" s="48"/>
    </row>
    <row r="1276" spans="8:95" s="44" customFormat="1">
      <c r="H1276" s="70"/>
      <c r="Q1276" s="46"/>
      <c r="BG1276" s="45"/>
      <c r="BI1276" s="46"/>
      <c r="BQ1276" s="46"/>
      <c r="BR1276" s="47"/>
      <c r="CQ1276" s="48"/>
    </row>
    <row r="1277" spans="8:95" s="44" customFormat="1">
      <c r="H1277" s="70"/>
      <c r="Q1277" s="46"/>
      <c r="BG1277" s="45"/>
      <c r="BI1277" s="46"/>
      <c r="BQ1277" s="46"/>
      <c r="BR1277" s="47"/>
      <c r="CQ1277" s="48"/>
    </row>
    <row r="1278" spans="8:95" s="44" customFormat="1">
      <c r="H1278" s="70"/>
      <c r="Q1278" s="46"/>
      <c r="BG1278" s="45"/>
      <c r="BI1278" s="46"/>
      <c r="BQ1278" s="46"/>
      <c r="BR1278" s="47"/>
      <c r="CQ1278" s="48"/>
    </row>
    <row r="1279" spans="8:95" s="44" customFormat="1">
      <c r="H1279" s="70"/>
      <c r="Q1279" s="46"/>
      <c r="BG1279" s="45"/>
      <c r="BI1279" s="46"/>
      <c r="BQ1279" s="46"/>
      <c r="BR1279" s="47"/>
      <c r="CQ1279" s="48"/>
    </row>
    <row r="1280" spans="8:95" s="44" customFormat="1">
      <c r="H1280" s="70"/>
      <c r="Q1280" s="46"/>
      <c r="BG1280" s="45"/>
      <c r="BI1280" s="46"/>
      <c r="BQ1280" s="46"/>
      <c r="BR1280" s="47"/>
      <c r="CQ1280" s="48"/>
    </row>
    <row r="1281" spans="8:95" s="44" customFormat="1">
      <c r="H1281" s="70"/>
      <c r="Q1281" s="46"/>
      <c r="BG1281" s="45"/>
      <c r="BI1281" s="46"/>
      <c r="BQ1281" s="46"/>
      <c r="BR1281" s="47"/>
      <c r="CQ1281" s="48"/>
    </row>
    <row r="1282" spans="8:95" s="44" customFormat="1">
      <c r="H1282" s="70"/>
      <c r="Q1282" s="46"/>
      <c r="BG1282" s="45"/>
      <c r="BI1282" s="46"/>
      <c r="BQ1282" s="46"/>
      <c r="BR1282" s="47"/>
      <c r="CQ1282" s="48"/>
    </row>
    <row r="1283" spans="8:95" s="44" customFormat="1">
      <c r="H1283" s="70"/>
      <c r="Q1283" s="46"/>
      <c r="BG1283" s="45"/>
      <c r="BI1283" s="46"/>
      <c r="BQ1283" s="46"/>
      <c r="BR1283" s="47"/>
      <c r="CQ1283" s="48"/>
    </row>
    <row r="1284" spans="8:95" s="44" customFormat="1">
      <c r="H1284" s="70"/>
      <c r="Q1284" s="46"/>
      <c r="BG1284" s="45"/>
      <c r="BI1284" s="46"/>
      <c r="BQ1284" s="46"/>
      <c r="BR1284" s="47"/>
      <c r="CQ1284" s="48"/>
    </row>
    <row r="1285" spans="8:95" s="44" customFormat="1">
      <c r="H1285" s="70"/>
      <c r="Q1285" s="46"/>
      <c r="BG1285" s="45"/>
      <c r="BI1285" s="46"/>
      <c r="BQ1285" s="46"/>
      <c r="BR1285" s="47"/>
      <c r="CQ1285" s="48"/>
    </row>
    <row r="1286" spans="8:95" s="44" customFormat="1">
      <c r="H1286" s="70"/>
      <c r="Q1286" s="46"/>
      <c r="BG1286" s="45"/>
      <c r="BI1286" s="46"/>
      <c r="BQ1286" s="46"/>
      <c r="BR1286" s="47"/>
      <c r="CQ1286" s="48"/>
    </row>
    <row r="1287" spans="8:95" s="44" customFormat="1">
      <c r="H1287" s="70"/>
      <c r="Q1287" s="46"/>
      <c r="BG1287" s="45"/>
      <c r="BI1287" s="46"/>
      <c r="BQ1287" s="46"/>
      <c r="BR1287" s="47"/>
      <c r="CQ1287" s="48"/>
    </row>
    <row r="1288" spans="8:95" s="44" customFormat="1">
      <c r="H1288" s="70"/>
      <c r="Q1288" s="46"/>
      <c r="BG1288" s="45"/>
      <c r="BI1288" s="46"/>
      <c r="BQ1288" s="46"/>
      <c r="BR1288" s="47"/>
      <c r="CQ1288" s="48"/>
    </row>
    <row r="1289" spans="8:95" s="44" customFormat="1">
      <c r="H1289" s="70"/>
      <c r="Q1289" s="46"/>
      <c r="BG1289" s="45"/>
      <c r="BI1289" s="46"/>
      <c r="BQ1289" s="46"/>
      <c r="BR1289" s="47"/>
      <c r="CQ1289" s="48"/>
    </row>
    <row r="1290" spans="8:95" s="44" customFormat="1">
      <c r="H1290" s="70"/>
      <c r="Q1290" s="46"/>
      <c r="BG1290" s="45"/>
      <c r="BI1290" s="46"/>
      <c r="BQ1290" s="46"/>
      <c r="BR1290" s="47"/>
      <c r="CQ1290" s="48"/>
    </row>
    <row r="1291" spans="8:95" s="44" customFormat="1">
      <c r="H1291" s="70"/>
      <c r="Q1291" s="46"/>
      <c r="BG1291" s="45"/>
      <c r="BI1291" s="46"/>
      <c r="BQ1291" s="46"/>
      <c r="BR1291" s="47"/>
      <c r="CQ1291" s="48"/>
    </row>
    <row r="1292" spans="8:95" s="44" customFormat="1">
      <c r="H1292" s="70"/>
      <c r="Q1292" s="46"/>
      <c r="BG1292" s="45"/>
      <c r="BI1292" s="46"/>
      <c r="BQ1292" s="46"/>
      <c r="BR1292" s="47"/>
      <c r="CQ1292" s="48"/>
    </row>
    <row r="1293" spans="8:95" s="44" customFormat="1">
      <c r="H1293" s="70"/>
      <c r="Q1293" s="46"/>
      <c r="BG1293" s="45"/>
      <c r="BI1293" s="46"/>
      <c r="BQ1293" s="46"/>
      <c r="BR1293" s="47"/>
      <c r="CQ1293" s="48"/>
    </row>
    <row r="1294" spans="8:95" s="44" customFormat="1">
      <c r="H1294" s="70"/>
      <c r="Q1294" s="46"/>
      <c r="BG1294" s="45"/>
      <c r="BI1294" s="46"/>
      <c r="BQ1294" s="46"/>
      <c r="BR1294" s="47"/>
      <c r="CQ1294" s="48"/>
    </row>
    <row r="1295" spans="8:95" s="44" customFormat="1">
      <c r="H1295" s="70"/>
      <c r="Q1295" s="46"/>
      <c r="BG1295" s="45"/>
      <c r="BI1295" s="46"/>
      <c r="BQ1295" s="46"/>
      <c r="BR1295" s="47"/>
      <c r="CQ1295" s="48"/>
    </row>
    <row r="1296" spans="8:95" s="44" customFormat="1">
      <c r="H1296" s="70"/>
      <c r="Q1296" s="46"/>
      <c r="BG1296" s="45"/>
      <c r="BI1296" s="46"/>
      <c r="BQ1296" s="46"/>
      <c r="BR1296" s="47"/>
      <c r="CQ1296" s="48"/>
    </row>
    <row r="1297" spans="8:95" s="44" customFormat="1">
      <c r="H1297" s="70"/>
      <c r="Q1297" s="46"/>
      <c r="BG1297" s="45"/>
      <c r="BI1297" s="46"/>
      <c r="BQ1297" s="46"/>
      <c r="BR1297" s="47"/>
      <c r="CQ1297" s="48"/>
    </row>
    <row r="1298" spans="8:95" s="44" customFormat="1">
      <c r="H1298" s="70"/>
      <c r="Q1298" s="46"/>
      <c r="BG1298" s="45"/>
      <c r="BI1298" s="46"/>
      <c r="BQ1298" s="46"/>
      <c r="BR1298" s="47"/>
      <c r="CQ1298" s="48"/>
    </row>
    <row r="1299" spans="8:95" s="44" customFormat="1">
      <c r="H1299" s="70"/>
      <c r="Q1299" s="46"/>
      <c r="BG1299" s="45"/>
      <c r="BI1299" s="46"/>
      <c r="BQ1299" s="46"/>
      <c r="BR1299" s="47"/>
      <c r="CQ1299" s="48"/>
    </row>
    <row r="1300" spans="8:95" s="44" customFormat="1">
      <c r="H1300" s="70"/>
      <c r="Q1300" s="46"/>
      <c r="BG1300" s="45"/>
      <c r="BI1300" s="46"/>
      <c r="BQ1300" s="46"/>
      <c r="BR1300" s="47"/>
      <c r="CQ1300" s="48"/>
    </row>
    <row r="1301" spans="8:95" s="44" customFormat="1">
      <c r="H1301" s="70"/>
      <c r="Q1301" s="46"/>
      <c r="BG1301" s="45"/>
      <c r="BI1301" s="46"/>
      <c r="BQ1301" s="46"/>
      <c r="BR1301" s="47"/>
      <c r="CQ1301" s="48"/>
    </row>
    <row r="1302" spans="8:95" s="44" customFormat="1">
      <c r="H1302" s="70"/>
      <c r="Q1302" s="46"/>
      <c r="BG1302" s="45"/>
      <c r="BI1302" s="46"/>
      <c r="BQ1302" s="46"/>
      <c r="BR1302" s="47"/>
      <c r="CQ1302" s="48"/>
    </row>
    <row r="1303" spans="8:95" s="44" customFormat="1">
      <c r="H1303" s="70"/>
      <c r="Q1303" s="46"/>
      <c r="BG1303" s="45"/>
      <c r="BI1303" s="46"/>
      <c r="BQ1303" s="46"/>
      <c r="BR1303" s="47"/>
      <c r="CQ1303" s="48"/>
    </row>
    <row r="1304" spans="8:95" s="44" customFormat="1">
      <c r="H1304" s="70"/>
      <c r="Q1304" s="46"/>
      <c r="BG1304" s="45"/>
      <c r="BI1304" s="46"/>
      <c r="BQ1304" s="46"/>
      <c r="BR1304" s="47"/>
      <c r="CQ1304" s="48"/>
    </row>
    <row r="1305" spans="8:95" s="44" customFormat="1">
      <c r="H1305" s="70"/>
      <c r="Q1305" s="46"/>
      <c r="BG1305" s="45"/>
      <c r="BI1305" s="46"/>
      <c r="BQ1305" s="46"/>
      <c r="BR1305" s="47"/>
      <c r="CQ1305" s="48"/>
    </row>
    <row r="1306" spans="8:95" s="44" customFormat="1">
      <c r="H1306" s="70"/>
      <c r="Q1306" s="46"/>
      <c r="BG1306" s="45"/>
      <c r="BI1306" s="46"/>
      <c r="BQ1306" s="46"/>
      <c r="BR1306" s="47"/>
      <c r="CQ1306" s="48"/>
    </row>
    <row r="1307" spans="8:95" s="44" customFormat="1">
      <c r="H1307" s="70"/>
      <c r="Q1307" s="46"/>
      <c r="BG1307" s="45"/>
      <c r="BI1307" s="46"/>
      <c r="BQ1307" s="46"/>
      <c r="BR1307" s="47"/>
      <c r="CQ1307" s="48"/>
    </row>
    <row r="1308" spans="8:95" s="44" customFormat="1">
      <c r="H1308" s="70"/>
      <c r="Q1308" s="46"/>
      <c r="BG1308" s="45"/>
      <c r="BI1308" s="46"/>
      <c r="BQ1308" s="46"/>
      <c r="BR1308" s="47"/>
      <c r="CQ1308" s="48"/>
    </row>
    <row r="1309" spans="8:95" s="44" customFormat="1">
      <c r="H1309" s="70"/>
      <c r="Q1309" s="46"/>
      <c r="BG1309" s="45"/>
      <c r="BI1309" s="46"/>
      <c r="BQ1309" s="46"/>
      <c r="BR1309" s="47"/>
      <c r="CQ1309" s="48"/>
    </row>
    <row r="1310" spans="8:95" s="44" customFormat="1">
      <c r="H1310" s="70"/>
      <c r="Q1310" s="46"/>
      <c r="BG1310" s="45"/>
      <c r="BI1310" s="46"/>
      <c r="BQ1310" s="46"/>
      <c r="BR1310" s="47"/>
      <c r="CQ1310" s="48"/>
    </row>
    <row r="1311" spans="8:95" s="44" customFormat="1">
      <c r="H1311" s="70"/>
      <c r="Q1311" s="46"/>
      <c r="BG1311" s="45"/>
      <c r="BI1311" s="46"/>
      <c r="BQ1311" s="46"/>
      <c r="BR1311" s="47"/>
      <c r="CQ1311" s="48"/>
    </row>
    <row r="1312" spans="8:95" s="44" customFormat="1">
      <c r="H1312" s="70"/>
      <c r="Q1312" s="46"/>
      <c r="BG1312" s="45"/>
      <c r="BI1312" s="46"/>
      <c r="BQ1312" s="46"/>
      <c r="BR1312" s="47"/>
      <c r="CQ1312" s="48"/>
    </row>
    <row r="1313" spans="8:95" s="44" customFormat="1">
      <c r="H1313" s="70"/>
      <c r="Q1313" s="46"/>
      <c r="BG1313" s="45"/>
      <c r="BI1313" s="46"/>
      <c r="BQ1313" s="46"/>
      <c r="BR1313" s="47"/>
      <c r="CQ1313" s="48"/>
    </row>
    <row r="1314" spans="8:95" s="44" customFormat="1">
      <c r="H1314" s="70"/>
      <c r="Q1314" s="46"/>
      <c r="BG1314" s="45"/>
      <c r="BI1314" s="46"/>
      <c r="BQ1314" s="46"/>
      <c r="BR1314" s="47"/>
      <c r="CQ1314" s="48"/>
    </row>
    <row r="1315" spans="8:95" s="44" customFormat="1">
      <c r="H1315" s="70"/>
      <c r="Q1315" s="46"/>
      <c r="BG1315" s="45"/>
      <c r="BI1315" s="46"/>
      <c r="BQ1315" s="46"/>
      <c r="BR1315" s="47"/>
      <c r="CQ1315" s="48"/>
    </row>
    <row r="1316" spans="8:95" s="44" customFormat="1">
      <c r="H1316" s="70"/>
      <c r="Q1316" s="46"/>
      <c r="BG1316" s="45"/>
      <c r="BI1316" s="46"/>
      <c r="BQ1316" s="46"/>
      <c r="BR1316" s="47"/>
      <c r="CQ1316" s="48"/>
    </row>
    <row r="1317" spans="8:95" s="44" customFormat="1">
      <c r="H1317" s="70"/>
      <c r="Q1317" s="46"/>
      <c r="BG1317" s="45"/>
      <c r="BI1317" s="46"/>
      <c r="BQ1317" s="46"/>
      <c r="BR1317" s="47"/>
      <c r="CQ1317" s="48"/>
    </row>
    <row r="1318" spans="8:95" s="44" customFormat="1">
      <c r="H1318" s="70"/>
      <c r="Q1318" s="46"/>
      <c r="BG1318" s="45"/>
      <c r="BI1318" s="46"/>
      <c r="BQ1318" s="46"/>
      <c r="BR1318" s="47"/>
      <c r="CQ1318" s="48"/>
    </row>
    <row r="1319" spans="8:95" s="44" customFormat="1">
      <c r="H1319" s="70"/>
      <c r="Q1319" s="46"/>
      <c r="BG1319" s="45"/>
      <c r="BI1319" s="46"/>
      <c r="BQ1319" s="46"/>
      <c r="BR1319" s="47"/>
      <c r="CQ1319" s="48"/>
    </row>
    <row r="1320" spans="8:95" s="44" customFormat="1">
      <c r="H1320" s="70"/>
      <c r="Q1320" s="46"/>
      <c r="BG1320" s="45"/>
      <c r="BI1320" s="46"/>
      <c r="BQ1320" s="46"/>
      <c r="BR1320" s="47"/>
      <c r="CQ1320" s="48"/>
    </row>
    <row r="1321" spans="8:95" s="44" customFormat="1">
      <c r="H1321" s="70"/>
      <c r="Q1321" s="46"/>
      <c r="BG1321" s="45"/>
      <c r="BI1321" s="46"/>
      <c r="BQ1321" s="46"/>
      <c r="BR1321" s="47"/>
      <c r="CQ1321" s="48"/>
    </row>
    <row r="1322" spans="8:95" s="44" customFormat="1">
      <c r="H1322" s="70"/>
      <c r="Q1322" s="46"/>
      <c r="BG1322" s="45"/>
      <c r="BI1322" s="46"/>
      <c r="BQ1322" s="46"/>
      <c r="BR1322" s="47"/>
      <c r="CQ1322" s="48"/>
    </row>
    <row r="1323" spans="8:95" s="44" customFormat="1">
      <c r="H1323" s="70"/>
      <c r="Q1323" s="46"/>
      <c r="BG1323" s="45"/>
      <c r="BI1323" s="46"/>
      <c r="BQ1323" s="46"/>
      <c r="BR1323" s="47"/>
      <c r="CQ1323" s="48"/>
    </row>
    <row r="1324" spans="8:95" s="44" customFormat="1">
      <c r="H1324" s="70"/>
      <c r="Q1324" s="46"/>
      <c r="BG1324" s="45"/>
      <c r="BI1324" s="46"/>
      <c r="BQ1324" s="46"/>
      <c r="BR1324" s="47"/>
      <c r="CQ1324" s="48"/>
    </row>
    <row r="1325" spans="8:95" s="44" customFormat="1">
      <c r="H1325" s="70"/>
      <c r="Q1325" s="46"/>
      <c r="BG1325" s="45"/>
      <c r="BI1325" s="46"/>
      <c r="BQ1325" s="46"/>
      <c r="BR1325" s="47"/>
      <c r="CQ1325" s="48"/>
    </row>
    <row r="1326" spans="8:95" s="44" customFormat="1">
      <c r="H1326" s="70"/>
      <c r="Q1326" s="46"/>
      <c r="BG1326" s="45"/>
      <c r="BI1326" s="46"/>
      <c r="BQ1326" s="46"/>
      <c r="BR1326" s="47"/>
      <c r="CQ1326" s="48"/>
    </row>
    <row r="1327" spans="8:95" s="44" customFormat="1">
      <c r="H1327" s="70"/>
      <c r="Q1327" s="46"/>
      <c r="BG1327" s="45"/>
      <c r="BI1327" s="46"/>
      <c r="BQ1327" s="46"/>
      <c r="BR1327" s="47"/>
      <c r="CQ1327" s="48"/>
    </row>
    <row r="1328" spans="8:95" s="44" customFormat="1">
      <c r="H1328" s="70"/>
      <c r="Q1328" s="46"/>
      <c r="BG1328" s="45"/>
      <c r="BI1328" s="46"/>
      <c r="BQ1328" s="46"/>
      <c r="BR1328" s="47"/>
      <c r="CQ1328" s="48"/>
    </row>
    <row r="1329" spans="8:95" s="44" customFormat="1">
      <c r="H1329" s="70"/>
      <c r="Q1329" s="46"/>
      <c r="BG1329" s="45"/>
      <c r="BI1329" s="46"/>
      <c r="BQ1329" s="46"/>
      <c r="BR1329" s="47"/>
      <c r="CQ1329" s="48"/>
    </row>
    <row r="1330" spans="8:95" s="44" customFormat="1">
      <c r="H1330" s="70"/>
      <c r="Q1330" s="46"/>
      <c r="BG1330" s="45"/>
      <c r="BI1330" s="46"/>
      <c r="BQ1330" s="46"/>
      <c r="BR1330" s="47"/>
      <c r="CQ1330" s="48"/>
    </row>
    <row r="1331" spans="8:95" s="44" customFormat="1">
      <c r="H1331" s="70"/>
      <c r="Q1331" s="46"/>
      <c r="BG1331" s="45"/>
      <c r="BI1331" s="46"/>
      <c r="BQ1331" s="46"/>
      <c r="BR1331" s="47"/>
      <c r="CQ1331" s="48"/>
    </row>
    <row r="1332" spans="8:95" s="44" customFormat="1">
      <c r="H1332" s="70"/>
      <c r="Q1332" s="46"/>
      <c r="BG1332" s="45"/>
      <c r="BI1332" s="46"/>
      <c r="BQ1332" s="46"/>
      <c r="BR1332" s="47"/>
      <c r="CQ1332" s="48"/>
    </row>
    <row r="1333" spans="8:95" s="44" customFormat="1">
      <c r="H1333" s="70"/>
      <c r="Q1333" s="46"/>
      <c r="BG1333" s="45"/>
      <c r="BI1333" s="46"/>
      <c r="BQ1333" s="46"/>
      <c r="BR1333" s="47"/>
      <c r="CQ1333" s="48"/>
    </row>
    <row r="1334" spans="8:95" s="44" customFormat="1">
      <c r="H1334" s="70"/>
      <c r="Q1334" s="46"/>
      <c r="BG1334" s="45"/>
      <c r="BI1334" s="46"/>
      <c r="BQ1334" s="46"/>
      <c r="BR1334" s="47"/>
      <c r="CQ1334" s="48"/>
    </row>
    <row r="1335" spans="8:95" s="44" customFormat="1">
      <c r="H1335" s="70"/>
      <c r="Q1335" s="46"/>
      <c r="BG1335" s="45"/>
      <c r="BI1335" s="46"/>
      <c r="BQ1335" s="46"/>
      <c r="BR1335" s="47"/>
      <c r="CQ1335" s="48"/>
    </row>
    <row r="1336" spans="8:95" s="44" customFormat="1">
      <c r="H1336" s="70"/>
      <c r="Q1336" s="46"/>
      <c r="BG1336" s="45"/>
      <c r="BI1336" s="46"/>
      <c r="BQ1336" s="46"/>
      <c r="BR1336" s="47"/>
      <c r="CQ1336" s="48"/>
    </row>
    <row r="1337" spans="8:95" s="44" customFormat="1">
      <c r="H1337" s="70"/>
      <c r="Q1337" s="46"/>
      <c r="BG1337" s="45"/>
      <c r="BI1337" s="46"/>
      <c r="BQ1337" s="46"/>
      <c r="BR1337" s="47"/>
      <c r="CQ1337" s="48"/>
    </row>
    <row r="1338" spans="8:95" s="44" customFormat="1">
      <c r="H1338" s="70"/>
      <c r="Q1338" s="46"/>
      <c r="BG1338" s="45"/>
      <c r="BI1338" s="46"/>
      <c r="BQ1338" s="46"/>
      <c r="BR1338" s="47"/>
      <c r="CQ1338" s="48"/>
    </row>
    <row r="1339" spans="8:95" s="44" customFormat="1">
      <c r="H1339" s="70"/>
      <c r="Q1339" s="46"/>
      <c r="BG1339" s="45"/>
      <c r="BI1339" s="46"/>
      <c r="BQ1339" s="46"/>
      <c r="BR1339" s="47"/>
      <c r="CQ1339" s="48"/>
    </row>
    <row r="1340" spans="8:95" s="44" customFormat="1">
      <c r="H1340" s="70"/>
      <c r="Q1340" s="46"/>
      <c r="BG1340" s="45"/>
      <c r="BI1340" s="46"/>
      <c r="BQ1340" s="46"/>
      <c r="BR1340" s="47"/>
      <c r="CQ1340" s="48"/>
    </row>
    <row r="1341" spans="8:95" s="44" customFormat="1">
      <c r="H1341" s="70"/>
      <c r="Q1341" s="46"/>
      <c r="BG1341" s="45"/>
      <c r="BI1341" s="46"/>
      <c r="BQ1341" s="46"/>
      <c r="BR1341" s="47"/>
      <c r="CQ1341" s="48"/>
    </row>
    <row r="1342" spans="8:95" s="44" customFormat="1">
      <c r="H1342" s="70"/>
      <c r="Q1342" s="46"/>
      <c r="BG1342" s="45"/>
      <c r="BI1342" s="46"/>
      <c r="BQ1342" s="46"/>
      <c r="BR1342" s="47"/>
      <c r="CQ1342" s="48"/>
    </row>
    <row r="1343" spans="8:95" s="44" customFormat="1">
      <c r="H1343" s="70"/>
      <c r="Q1343" s="46"/>
      <c r="BG1343" s="45"/>
      <c r="BI1343" s="46"/>
      <c r="BQ1343" s="46"/>
      <c r="BR1343" s="47"/>
      <c r="CQ1343" s="48"/>
    </row>
    <row r="1344" spans="8:95" s="44" customFormat="1">
      <c r="H1344" s="70"/>
      <c r="Q1344" s="46"/>
      <c r="BG1344" s="45"/>
      <c r="BI1344" s="46"/>
      <c r="BQ1344" s="46"/>
      <c r="BR1344" s="47"/>
      <c r="CQ1344" s="48"/>
    </row>
    <row r="1345" spans="8:95" s="44" customFormat="1">
      <c r="H1345" s="70"/>
      <c r="Q1345" s="46"/>
      <c r="BG1345" s="45"/>
      <c r="BI1345" s="46"/>
      <c r="BQ1345" s="46"/>
      <c r="BR1345" s="47"/>
      <c r="CQ1345" s="48"/>
    </row>
    <row r="1346" spans="8:95" s="44" customFormat="1">
      <c r="H1346" s="70"/>
      <c r="Q1346" s="46"/>
      <c r="BG1346" s="45"/>
      <c r="BI1346" s="46"/>
      <c r="BQ1346" s="46"/>
      <c r="BR1346" s="47"/>
      <c r="CQ1346" s="48"/>
    </row>
    <row r="1347" spans="8:95" s="44" customFormat="1">
      <c r="H1347" s="70"/>
      <c r="Q1347" s="46"/>
      <c r="BG1347" s="45"/>
      <c r="BI1347" s="46"/>
      <c r="BQ1347" s="46"/>
      <c r="BR1347" s="47"/>
      <c r="CQ1347" s="48"/>
    </row>
    <row r="1348" spans="8:95" s="44" customFormat="1">
      <c r="H1348" s="70"/>
      <c r="Q1348" s="46"/>
      <c r="BG1348" s="45"/>
      <c r="BI1348" s="46"/>
      <c r="BQ1348" s="46"/>
      <c r="BR1348" s="47"/>
      <c r="CQ1348" s="48"/>
    </row>
    <row r="1349" spans="8:95" s="44" customFormat="1">
      <c r="H1349" s="70"/>
      <c r="Q1349" s="46"/>
      <c r="BG1349" s="45"/>
      <c r="BI1349" s="46"/>
      <c r="BQ1349" s="46"/>
      <c r="BR1349" s="47"/>
      <c r="CQ1349" s="48"/>
    </row>
    <row r="1350" spans="8:95" s="44" customFormat="1">
      <c r="H1350" s="70"/>
      <c r="Q1350" s="46"/>
      <c r="BG1350" s="45"/>
      <c r="BI1350" s="46"/>
      <c r="BQ1350" s="46"/>
      <c r="BR1350" s="47"/>
      <c r="CQ1350" s="48"/>
    </row>
    <row r="1351" spans="8:95" s="44" customFormat="1">
      <c r="H1351" s="70"/>
      <c r="Q1351" s="46"/>
      <c r="BG1351" s="45"/>
      <c r="BI1351" s="46"/>
      <c r="BQ1351" s="46"/>
      <c r="BR1351" s="47"/>
      <c r="CQ1351" s="48"/>
    </row>
    <row r="1352" spans="8:95" s="44" customFormat="1">
      <c r="H1352" s="70"/>
      <c r="Q1352" s="46"/>
      <c r="BG1352" s="45"/>
      <c r="BI1352" s="46"/>
      <c r="BQ1352" s="46"/>
      <c r="BR1352" s="47"/>
      <c r="CQ1352" s="48"/>
    </row>
    <row r="1353" spans="8:95" s="44" customFormat="1">
      <c r="H1353" s="70"/>
      <c r="Q1353" s="46"/>
      <c r="BG1353" s="45"/>
      <c r="BI1353" s="46"/>
      <c r="BQ1353" s="46"/>
      <c r="BR1353" s="47"/>
      <c r="CQ1353" s="48"/>
    </row>
    <row r="1354" spans="8:95" s="44" customFormat="1">
      <c r="H1354" s="70"/>
      <c r="Q1354" s="46"/>
      <c r="BG1354" s="45"/>
      <c r="BI1354" s="46"/>
      <c r="BQ1354" s="46"/>
      <c r="BR1354" s="47"/>
      <c r="CQ1354" s="48"/>
    </row>
    <row r="1355" spans="8:95" s="44" customFormat="1">
      <c r="H1355" s="70"/>
      <c r="Q1355" s="46"/>
      <c r="BG1355" s="45"/>
      <c r="BI1355" s="46"/>
      <c r="BQ1355" s="46"/>
      <c r="BR1355" s="47"/>
      <c r="CQ1355" s="48"/>
    </row>
    <row r="1356" spans="8:95" s="44" customFormat="1">
      <c r="H1356" s="70"/>
      <c r="Q1356" s="46"/>
      <c r="BG1356" s="45"/>
      <c r="BI1356" s="46"/>
      <c r="BQ1356" s="46"/>
      <c r="BR1356" s="47"/>
      <c r="CQ1356" s="48"/>
    </row>
    <row r="1357" spans="8:95" s="44" customFormat="1">
      <c r="H1357" s="70"/>
      <c r="Q1357" s="46"/>
      <c r="BG1357" s="45"/>
      <c r="BI1357" s="46"/>
      <c r="BQ1357" s="46"/>
      <c r="BR1357" s="47"/>
      <c r="CQ1357" s="48"/>
    </row>
    <row r="1358" spans="8:95" s="44" customFormat="1">
      <c r="H1358" s="70"/>
      <c r="Q1358" s="46"/>
      <c r="BG1358" s="45"/>
      <c r="BI1358" s="46"/>
      <c r="BQ1358" s="46"/>
      <c r="BR1358" s="47"/>
      <c r="CQ1358" s="48"/>
    </row>
    <row r="1359" spans="8:95" s="44" customFormat="1">
      <c r="H1359" s="70"/>
      <c r="Q1359" s="46"/>
      <c r="BG1359" s="45"/>
      <c r="BI1359" s="46"/>
      <c r="BQ1359" s="46"/>
      <c r="BR1359" s="47"/>
      <c r="CQ1359" s="48"/>
    </row>
    <row r="1360" spans="8:95" s="44" customFormat="1">
      <c r="H1360" s="70"/>
      <c r="Q1360" s="46"/>
      <c r="BG1360" s="45"/>
      <c r="BI1360" s="46"/>
      <c r="BQ1360" s="46"/>
      <c r="BR1360" s="47"/>
      <c r="CQ1360" s="48"/>
    </row>
    <row r="1361" spans="8:95" s="44" customFormat="1">
      <c r="H1361" s="70"/>
      <c r="Q1361" s="46"/>
      <c r="BG1361" s="45"/>
      <c r="BI1361" s="46"/>
      <c r="BQ1361" s="46"/>
      <c r="BR1361" s="47"/>
      <c r="CQ1361" s="48"/>
    </row>
    <row r="1362" spans="8:95" s="44" customFormat="1">
      <c r="H1362" s="70"/>
      <c r="Q1362" s="46"/>
      <c r="BG1362" s="45"/>
      <c r="BI1362" s="46"/>
      <c r="BQ1362" s="46"/>
      <c r="BR1362" s="47"/>
      <c r="CQ1362" s="48"/>
    </row>
    <row r="1363" spans="8:95" s="44" customFormat="1">
      <c r="H1363" s="70"/>
      <c r="Q1363" s="46"/>
      <c r="BG1363" s="45"/>
      <c r="BI1363" s="46"/>
      <c r="BQ1363" s="46"/>
      <c r="BR1363" s="47"/>
      <c r="CQ1363" s="48"/>
    </row>
    <row r="1364" spans="8:95" s="44" customFormat="1">
      <c r="H1364" s="70"/>
      <c r="Q1364" s="46"/>
      <c r="BG1364" s="45"/>
      <c r="BI1364" s="46"/>
      <c r="BQ1364" s="46"/>
      <c r="BR1364" s="47"/>
      <c r="CQ1364" s="48"/>
    </row>
    <row r="1365" spans="8:95" s="44" customFormat="1">
      <c r="H1365" s="70"/>
      <c r="Q1365" s="46"/>
      <c r="BG1365" s="45"/>
      <c r="BI1365" s="46"/>
      <c r="BQ1365" s="46"/>
      <c r="BR1365" s="47"/>
      <c r="CQ1365" s="48"/>
    </row>
    <row r="1366" spans="8:95" s="44" customFormat="1">
      <c r="H1366" s="70"/>
      <c r="Q1366" s="46"/>
      <c r="BG1366" s="45"/>
      <c r="BI1366" s="46"/>
      <c r="BQ1366" s="46"/>
      <c r="BR1366" s="47"/>
      <c r="CQ1366" s="48"/>
    </row>
    <row r="1367" spans="8:95" s="44" customFormat="1">
      <c r="H1367" s="70"/>
      <c r="Q1367" s="46"/>
      <c r="BG1367" s="45"/>
      <c r="BI1367" s="46"/>
      <c r="BQ1367" s="46"/>
      <c r="BR1367" s="47"/>
      <c r="CQ1367" s="48"/>
    </row>
    <row r="1368" spans="8:95" s="44" customFormat="1">
      <c r="H1368" s="70"/>
      <c r="Q1368" s="46"/>
      <c r="BG1368" s="45"/>
      <c r="BI1368" s="46"/>
      <c r="BQ1368" s="46"/>
      <c r="BR1368" s="47"/>
      <c r="CQ1368" s="48"/>
    </row>
    <row r="1369" spans="8:95" s="44" customFormat="1">
      <c r="H1369" s="70"/>
      <c r="Q1369" s="46"/>
      <c r="BG1369" s="45"/>
      <c r="BI1369" s="46"/>
      <c r="BQ1369" s="46"/>
      <c r="BR1369" s="47"/>
      <c r="CQ1369" s="48"/>
    </row>
    <row r="1370" spans="8:95" s="44" customFormat="1">
      <c r="H1370" s="70"/>
      <c r="Q1370" s="46"/>
      <c r="BG1370" s="45"/>
      <c r="BI1370" s="46"/>
      <c r="BQ1370" s="46"/>
      <c r="BR1370" s="47"/>
      <c r="CQ1370" s="48"/>
    </row>
    <row r="1371" spans="8:95" s="44" customFormat="1">
      <c r="H1371" s="70"/>
      <c r="Q1371" s="46"/>
      <c r="BG1371" s="45"/>
      <c r="BI1371" s="46"/>
      <c r="BQ1371" s="46"/>
      <c r="BR1371" s="47"/>
      <c r="CQ1371" s="48"/>
    </row>
    <row r="1372" spans="8:95" s="44" customFormat="1">
      <c r="H1372" s="70"/>
      <c r="Q1372" s="46"/>
      <c r="BG1372" s="45"/>
      <c r="BI1372" s="46"/>
      <c r="BQ1372" s="46"/>
      <c r="BR1372" s="47"/>
      <c r="CQ1372" s="48"/>
    </row>
    <row r="1373" spans="8:95" s="44" customFormat="1">
      <c r="H1373" s="70"/>
      <c r="Q1373" s="46"/>
      <c r="BG1373" s="45"/>
      <c r="BI1373" s="46"/>
      <c r="BQ1373" s="46"/>
      <c r="BR1373" s="47"/>
      <c r="CQ1373" s="48"/>
    </row>
    <row r="1374" spans="8:95" s="44" customFormat="1">
      <c r="H1374" s="70"/>
      <c r="Q1374" s="46"/>
      <c r="BG1374" s="45"/>
      <c r="BI1374" s="46"/>
      <c r="BQ1374" s="46"/>
      <c r="BR1374" s="47"/>
      <c r="CQ1374" s="48"/>
    </row>
    <row r="1375" spans="8:95" s="44" customFormat="1">
      <c r="H1375" s="70"/>
      <c r="Q1375" s="46"/>
      <c r="BG1375" s="45"/>
      <c r="BI1375" s="46"/>
      <c r="BQ1375" s="46"/>
      <c r="BR1375" s="47"/>
      <c r="CQ1375" s="48"/>
    </row>
    <row r="1376" spans="8:95" s="44" customFormat="1">
      <c r="H1376" s="70"/>
      <c r="Q1376" s="46"/>
      <c r="BG1376" s="45"/>
      <c r="BI1376" s="46"/>
      <c r="BQ1376" s="46"/>
      <c r="BR1376" s="47"/>
      <c r="CQ1376" s="48"/>
    </row>
    <row r="1377" spans="8:95" s="44" customFormat="1">
      <c r="H1377" s="70"/>
      <c r="Q1377" s="46"/>
      <c r="BG1377" s="45"/>
      <c r="BI1377" s="46"/>
      <c r="BQ1377" s="46"/>
      <c r="BR1377" s="47"/>
      <c r="CQ1377" s="48"/>
    </row>
    <row r="1378" spans="8:95" s="44" customFormat="1">
      <c r="H1378" s="70"/>
      <c r="Q1378" s="46"/>
      <c r="BG1378" s="45"/>
      <c r="BI1378" s="46"/>
      <c r="BQ1378" s="46"/>
      <c r="BR1378" s="47"/>
      <c r="CQ1378" s="48"/>
    </row>
    <row r="1379" spans="8:95" s="44" customFormat="1">
      <c r="H1379" s="70"/>
      <c r="Q1379" s="46"/>
      <c r="BG1379" s="45"/>
      <c r="BI1379" s="46"/>
      <c r="BQ1379" s="46"/>
      <c r="BR1379" s="47"/>
      <c r="CQ1379" s="48"/>
    </row>
    <row r="1380" spans="8:95" s="44" customFormat="1">
      <c r="H1380" s="70"/>
      <c r="Q1380" s="46"/>
      <c r="BG1380" s="45"/>
      <c r="BI1380" s="46"/>
      <c r="BQ1380" s="46"/>
      <c r="BR1380" s="47"/>
      <c r="CQ1380" s="48"/>
    </row>
    <row r="1381" spans="8:95" s="44" customFormat="1">
      <c r="H1381" s="70"/>
      <c r="Q1381" s="46"/>
      <c r="BG1381" s="45"/>
      <c r="BI1381" s="46"/>
      <c r="BQ1381" s="46"/>
      <c r="BR1381" s="47"/>
      <c r="CQ1381" s="48"/>
    </row>
    <row r="1382" spans="8:95" s="44" customFormat="1">
      <c r="H1382" s="70"/>
      <c r="Q1382" s="46"/>
      <c r="BG1382" s="45"/>
      <c r="BI1382" s="46"/>
      <c r="BQ1382" s="46"/>
      <c r="BR1382" s="47"/>
      <c r="CQ1382" s="48"/>
    </row>
    <row r="1383" spans="8:95" s="44" customFormat="1">
      <c r="H1383" s="70"/>
      <c r="Q1383" s="46"/>
      <c r="BG1383" s="45"/>
      <c r="BI1383" s="46"/>
      <c r="BQ1383" s="46"/>
      <c r="BR1383" s="47"/>
      <c r="CQ1383" s="48"/>
    </row>
    <row r="1384" spans="8:95" s="44" customFormat="1">
      <c r="H1384" s="70"/>
      <c r="Q1384" s="46"/>
      <c r="BG1384" s="45"/>
      <c r="BI1384" s="46"/>
      <c r="BQ1384" s="46"/>
      <c r="BR1384" s="47"/>
      <c r="CQ1384" s="48"/>
    </row>
    <row r="1385" spans="8:95" s="44" customFormat="1">
      <c r="H1385" s="70"/>
      <c r="Q1385" s="46"/>
      <c r="BG1385" s="45"/>
      <c r="BI1385" s="46"/>
      <c r="BQ1385" s="46"/>
      <c r="BR1385" s="47"/>
      <c r="CQ1385" s="48"/>
    </row>
    <row r="1386" spans="8:95" s="44" customFormat="1">
      <c r="H1386" s="70"/>
      <c r="Q1386" s="46"/>
      <c r="BG1386" s="45"/>
      <c r="BI1386" s="46"/>
      <c r="BQ1386" s="46"/>
      <c r="BR1386" s="47"/>
      <c r="CQ1386" s="48"/>
    </row>
    <row r="1387" spans="8:95" s="44" customFormat="1">
      <c r="H1387" s="70"/>
      <c r="Q1387" s="46"/>
      <c r="BG1387" s="45"/>
      <c r="BI1387" s="46"/>
      <c r="BQ1387" s="46"/>
      <c r="BR1387" s="47"/>
      <c r="CQ1387" s="48"/>
    </row>
    <row r="1388" spans="8:95" s="44" customFormat="1">
      <c r="H1388" s="70"/>
      <c r="Q1388" s="46"/>
      <c r="BG1388" s="45"/>
      <c r="BI1388" s="46"/>
      <c r="BQ1388" s="46"/>
      <c r="BR1388" s="47"/>
      <c r="CQ1388" s="48"/>
    </row>
    <row r="1389" spans="8:95" s="44" customFormat="1">
      <c r="H1389" s="70"/>
      <c r="Q1389" s="46"/>
      <c r="BG1389" s="45"/>
      <c r="BI1389" s="46"/>
      <c r="BQ1389" s="46"/>
      <c r="BR1389" s="47"/>
      <c r="CQ1389" s="48"/>
    </row>
    <row r="1390" spans="8:95" s="44" customFormat="1">
      <c r="H1390" s="70"/>
      <c r="Q1390" s="46"/>
      <c r="BG1390" s="45"/>
      <c r="BI1390" s="46"/>
      <c r="BQ1390" s="46"/>
      <c r="BR1390" s="47"/>
      <c r="CQ1390" s="48"/>
    </row>
    <row r="1391" spans="8:95" s="44" customFormat="1">
      <c r="H1391" s="70"/>
      <c r="Q1391" s="46"/>
      <c r="BG1391" s="45"/>
      <c r="BI1391" s="46"/>
      <c r="BQ1391" s="46"/>
      <c r="BR1391" s="47"/>
      <c r="CQ1391" s="48"/>
    </row>
    <row r="1392" spans="8:95" s="44" customFormat="1">
      <c r="H1392" s="70"/>
      <c r="Q1392" s="46"/>
      <c r="BG1392" s="45"/>
      <c r="BI1392" s="46"/>
      <c r="BQ1392" s="46"/>
      <c r="BR1392" s="47"/>
      <c r="CQ1392" s="48"/>
    </row>
    <row r="1393" spans="8:95" s="44" customFormat="1">
      <c r="H1393" s="70"/>
      <c r="Q1393" s="46"/>
      <c r="BG1393" s="45"/>
      <c r="BI1393" s="46"/>
      <c r="BQ1393" s="46"/>
      <c r="BR1393" s="47"/>
      <c r="CQ1393" s="48"/>
    </row>
    <row r="1394" spans="8:95" s="44" customFormat="1">
      <c r="H1394" s="70"/>
      <c r="Q1394" s="46"/>
      <c r="BG1394" s="45"/>
      <c r="BI1394" s="46"/>
      <c r="BQ1394" s="46"/>
      <c r="BR1394" s="47"/>
      <c r="CQ1394" s="48"/>
    </row>
    <row r="1395" spans="8:95" s="44" customFormat="1">
      <c r="H1395" s="70"/>
      <c r="Q1395" s="46"/>
      <c r="BG1395" s="45"/>
      <c r="BI1395" s="46"/>
      <c r="BQ1395" s="46"/>
      <c r="BR1395" s="47"/>
      <c r="CQ1395" s="48"/>
    </row>
    <row r="1396" spans="8:95" s="44" customFormat="1">
      <c r="H1396" s="70"/>
      <c r="Q1396" s="46"/>
      <c r="BG1396" s="45"/>
      <c r="BI1396" s="46"/>
      <c r="BQ1396" s="46"/>
      <c r="BR1396" s="47"/>
      <c r="CQ1396" s="48"/>
    </row>
    <row r="1397" spans="8:95" s="44" customFormat="1">
      <c r="H1397" s="70"/>
      <c r="Q1397" s="46"/>
      <c r="BG1397" s="45"/>
      <c r="BI1397" s="46"/>
      <c r="BQ1397" s="46"/>
      <c r="BR1397" s="47"/>
      <c r="CQ1397" s="48"/>
    </row>
    <row r="1398" spans="8:95" s="44" customFormat="1">
      <c r="H1398" s="70"/>
      <c r="Q1398" s="46"/>
      <c r="BG1398" s="45"/>
      <c r="BI1398" s="46"/>
      <c r="BQ1398" s="46"/>
      <c r="BR1398" s="47"/>
      <c r="CQ1398" s="48"/>
    </row>
    <row r="1399" spans="8:95" s="44" customFormat="1">
      <c r="H1399" s="70"/>
      <c r="Q1399" s="46"/>
      <c r="BG1399" s="45"/>
      <c r="BI1399" s="46"/>
      <c r="BQ1399" s="46"/>
      <c r="BR1399" s="47"/>
      <c r="CQ1399" s="48"/>
    </row>
    <row r="1400" spans="8:95" s="44" customFormat="1">
      <c r="H1400" s="70"/>
      <c r="Q1400" s="46"/>
      <c r="BG1400" s="45"/>
      <c r="BI1400" s="46"/>
      <c r="BQ1400" s="46"/>
      <c r="BR1400" s="47"/>
      <c r="CQ1400" s="48"/>
    </row>
    <row r="1401" spans="8:95" s="44" customFormat="1">
      <c r="H1401" s="70"/>
      <c r="Q1401" s="46"/>
      <c r="BG1401" s="45"/>
      <c r="BI1401" s="46"/>
      <c r="BQ1401" s="46"/>
      <c r="BR1401" s="47"/>
      <c r="CQ1401" s="48"/>
    </row>
    <row r="1402" spans="8:95" s="44" customFormat="1">
      <c r="H1402" s="70"/>
      <c r="Q1402" s="46"/>
      <c r="BG1402" s="45"/>
      <c r="BI1402" s="46"/>
      <c r="BQ1402" s="46"/>
      <c r="BR1402" s="47"/>
      <c r="CQ1402" s="48"/>
    </row>
    <row r="1403" spans="8:95" s="44" customFormat="1">
      <c r="H1403" s="70"/>
      <c r="Q1403" s="46"/>
      <c r="BG1403" s="45"/>
      <c r="BI1403" s="46"/>
      <c r="BQ1403" s="46"/>
      <c r="BR1403" s="47"/>
      <c r="CQ1403" s="48"/>
    </row>
    <row r="1404" spans="8:95" s="44" customFormat="1">
      <c r="H1404" s="70"/>
      <c r="Q1404" s="46"/>
      <c r="BG1404" s="45"/>
      <c r="BI1404" s="46"/>
      <c r="BQ1404" s="46"/>
      <c r="BR1404" s="47"/>
      <c r="CQ1404" s="48"/>
    </row>
    <row r="1405" spans="8:95" s="44" customFormat="1">
      <c r="H1405" s="70"/>
      <c r="Q1405" s="46"/>
      <c r="BG1405" s="45"/>
      <c r="BI1405" s="46"/>
      <c r="BQ1405" s="46"/>
      <c r="BR1405" s="47"/>
      <c r="CQ1405" s="48"/>
    </row>
    <row r="1406" spans="8:95" s="44" customFormat="1">
      <c r="H1406" s="70"/>
      <c r="Q1406" s="46"/>
      <c r="BG1406" s="45"/>
      <c r="BI1406" s="46"/>
      <c r="BQ1406" s="46"/>
      <c r="BR1406" s="47"/>
      <c r="CQ1406" s="48"/>
    </row>
    <row r="1407" spans="8:95" s="44" customFormat="1">
      <c r="H1407" s="70"/>
      <c r="Q1407" s="46"/>
      <c r="BG1407" s="45"/>
      <c r="BI1407" s="46"/>
      <c r="BQ1407" s="46"/>
      <c r="BR1407" s="47"/>
      <c r="CQ1407" s="48"/>
    </row>
    <row r="1408" spans="8:95" s="44" customFormat="1">
      <c r="H1408" s="70"/>
      <c r="Q1408" s="46"/>
      <c r="BG1408" s="45"/>
      <c r="BI1408" s="46"/>
      <c r="BQ1408" s="46"/>
      <c r="BR1408" s="47"/>
      <c r="CQ1408" s="48"/>
    </row>
    <row r="1409" spans="8:95" s="44" customFormat="1">
      <c r="H1409" s="70"/>
      <c r="Q1409" s="46"/>
      <c r="BG1409" s="45"/>
      <c r="BI1409" s="46"/>
      <c r="BQ1409" s="46"/>
      <c r="BR1409" s="47"/>
      <c r="CQ1409" s="48"/>
    </row>
    <row r="1410" spans="8:95" s="44" customFormat="1">
      <c r="H1410" s="70"/>
      <c r="Q1410" s="46"/>
      <c r="BG1410" s="45"/>
      <c r="BI1410" s="46"/>
      <c r="BQ1410" s="46"/>
      <c r="BR1410" s="47"/>
      <c r="CQ1410" s="48"/>
    </row>
    <row r="1411" spans="8:95" s="44" customFormat="1">
      <c r="H1411" s="70"/>
      <c r="Q1411" s="46"/>
      <c r="BG1411" s="45"/>
      <c r="BI1411" s="46"/>
      <c r="BQ1411" s="46"/>
      <c r="BR1411" s="47"/>
      <c r="CQ1411" s="48"/>
    </row>
    <row r="1412" spans="8:95" s="44" customFormat="1">
      <c r="H1412" s="70"/>
      <c r="Q1412" s="46"/>
      <c r="BG1412" s="45"/>
      <c r="BI1412" s="46"/>
      <c r="BQ1412" s="46"/>
      <c r="BR1412" s="47"/>
      <c r="CQ1412" s="48"/>
    </row>
    <row r="1413" spans="8:95" s="44" customFormat="1">
      <c r="H1413" s="70"/>
      <c r="Q1413" s="46"/>
      <c r="BG1413" s="45"/>
      <c r="BI1413" s="46"/>
      <c r="BQ1413" s="46"/>
      <c r="BR1413" s="47"/>
      <c r="CQ1413" s="48"/>
    </row>
    <row r="1414" spans="8:95" s="44" customFormat="1">
      <c r="H1414" s="70"/>
      <c r="Q1414" s="46"/>
      <c r="BG1414" s="45"/>
      <c r="BI1414" s="46"/>
      <c r="BQ1414" s="46"/>
      <c r="BR1414" s="47"/>
      <c r="CQ1414" s="48"/>
    </row>
    <row r="1415" spans="8:95" s="44" customFormat="1">
      <c r="H1415" s="70"/>
      <c r="Q1415" s="46"/>
      <c r="BG1415" s="45"/>
      <c r="BI1415" s="46"/>
      <c r="BQ1415" s="46"/>
      <c r="BR1415" s="47"/>
      <c r="CQ1415" s="48"/>
    </row>
    <row r="1416" spans="8:95" s="44" customFormat="1">
      <c r="H1416" s="70"/>
      <c r="Q1416" s="46"/>
      <c r="BG1416" s="45"/>
      <c r="BI1416" s="46"/>
      <c r="BQ1416" s="46"/>
      <c r="BR1416" s="47"/>
      <c r="CQ1416" s="48"/>
    </row>
    <row r="1417" spans="8:95" s="44" customFormat="1">
      <c r="H1417" s="70"/>
      <c r="Q1417" s="46"/>
      <c r="BG1417" s="45"/>
      <c r="BI1417" s="46"/>
      <c r="BQ1417" s="46"/>
      <c r="BR1417" s="47"/>
      <c r="CQ1417" s="48"/>
    </row>
    <row r="1418" spans="8:95" s="44" customFormat="1">
      <c r="H1418" s="70"/>
      <c r="Q1418" s="46"/>
      <c r="BG1418" s="45"/>
      <c r="BI1418" s="46"/>
      <c r="BQ1418" s="46"/>
      <c r="BR1418" s="47"/>
      <c r="CQ1418" s="48"/>
    </row>
    <row r="1419" spans="8:95" s="44" customFormat="1">
      <c r="H1419" s="70"/>
      <c r="Q1419" s="46"/>
      <c r="BG1419" s="45"/>
      <c r="BI1419" s="46"/>
      <c r="BQ1419" s="46"/>
      <c r="BR1419" s="47"/>
      <c r="CQ1419" s="48"/>
    </row>
    <row r="1420" spans="8:95" s="44" customFormat="1">
      <c r="H1420" s="70"/>
      <c r="Q1420" s="46"/>
      <c r="BG1420" s="45"/>
      <c r="BI1420" s="46"/>
      <c r="BQ1420" s="46"/>
      <c r="BR1420" s="47"/>
      <c r="CQ1420" s="48"/>
    </row>
    <row r="1421" spans="8:95" s="44" customFormat="1">
      <c r="H1421" s="70"/>
      <c r="Q1421" s="46"/>
      <c r="BG1421" s="45"/>
      <c r="BI1421" s="46"/>
      <c r="BQ1421" s="46"/>
      <c r="BR1421" s="47"/>
      <c r="CQ1421" s="48"/>
    </row>
    <row r="1422" spans="8:95" s="44" customFormat="1">
      <c r="H1422" s="70"/>
      <c r="Q1422" s="46"/>
      <c r="BG1422" s="45"/>
      <c r="BI1422" s="46"/>
      <c r="BQ1422" s="46"/>
      <c r="BR1422" s="47"/>
      <c r="CQ1422" s="48"/>
    </row>
    <row r="1423" spans="8:95" s="44" customFormat="1">
      <c r="H1423" s="70"/>
      <c r="Q1423" s="46"/>
      <c r="BG1423" s="45"/>
      <c r="BI1423" s="46"/>
      <c r="BQ1423" s="46"/>
      <c r="BR1423" s="47"/>
      <c r="CQ1423" s="48"/>
    </row>
    <row r="1424" spans="8:95" s="44" customFormat="1">
      <c r="H1424" s="70"/>
      <c r="Q1424" s="46"/>
      <c r="BG1424" s="45"/>
      <c r="BI1424" s="46"/>
      <c r="BQ1424" s="46"/>
      <c r="BR1424" s="47"/>
      <c r="CQ1424" s="48"/>
    </row>
    <row r="1425" spans="8:95" s="44" customFormat="1">
      <c r="H1425" s="70"/>
      <c r="Q1425" s="46"/>
      <c r="BG1425" s="45"/>
      <c r="BI1425" s="46"/>
      <c r="BQ1425" s="46"/>
      <c r="BR1425" s="47"/>
      <c r="CQ1425" s="48"/>
    </row>
    <row r="1426" spans="8:95" s="44" customFormat="1">
      <c r="H1426" s="70"/>
      <c r="Q1426" s="46"/>
      <c r="BG1426" s="45"/>
      <c r="BI1426" s="46"/>
      <c r="BQ1426" s="46"/>
      <c r="BR1426" s="47"/>
      <c r="CQ1426" s="48"/>
    </row>
    <row r="1427" spans="8:95" s="44" customFormat="1">
      <c r="H1427" s="70"/>
      <c r="Q1427" s="46"/>
      <c r="BG1427" s="45"/>
      <c r="BI1427" s="46"/>
      <c r="BQ1427" s="46"/>
      <c r="BR1427" s="47"/>
      <c r="CQ1427" s="48"/>
    </row>
    <row r="1428" spans="8:95" s="44" customFormat="1">
      <c r="H1428" s="70"/>
      <c r="Q1428" s="46"/>
      <c r="BG1428" s="45"/>
      <c r="BI1428" s="46"/>
      <c r="BQ1428" s="46"/>
      <c r="BR1428" s="47"/>
      <c r="CQ1428" s="48"/>
    </row>
    <row r="1429" spans="8:95" s="44" customFormat="1">
      <c r="H1429" s="70"/>
      <c r="Q1429" s="46"/>
      <c r="BG1429" s="45"/>
      <c r="BI1429" s="46"/>
      <c r="BQ1429" s="46"/>
      <c r="BR1429" s="47"/>
      <c r="CQ1429" s="48"/>
    </row>
    <row r="1430" spans="8:95" s="44" customFormat="1">
      <c r="H1430" s="70"/>
      <c r="Q1430" s="46"/>
      <c r="BG1430" s="45"/>
      <c r="BI1430" s="46"/>
      <c r="BQ1430" s="46"/>
      <c r="BR1430" s="47"/>
      <c r="CQ1430" s="48"/>
    </row>
    <row r="1431" spans="8:95" s="44" customFormat="1">
      <c r="H1431" s="70"/>
      <c r="Q1431" s="46"/>
      <c r="BG1431" s="45"/>
      <c r="BI1431" s="46"/>
      <c r="BQ1431" s="46"/>
      <c r="BR1431" s="47"/>
      <c r="CQ1431" s="48"/>
    </row>
    <row r="1432" spans="8:95" s="44" customFormat="1">
      <c r="H1432" s="70"/>
      <c r="Q1432" s="46"/>
      <c r="BG1432" s="45"/>
      <c r="BI1432" s="46"/>
      <c r="BQ1432" s="46"/>
      <c r="BR1432" s="47"/>
      <c r="CQ1432" s="48"/>
    </row>
    <row r="1433" spans="8:95" s="44" customFormat="1">
      <c r="H1433" s="70"/>
      <c r="Q1433" s="46"/>
      <c r="BG1433" s="45"/>
      <c r="BI1433" s="46"/>
      <c r="BQ1433" s="46"/>
      <c r="BR1433" s="47"/>
      <c r="CQ1433" s="48"/>
    </row>
    <row r="1434" spans="8:95" s="44" customFormat="1">
      <c r="H1434" s="70"/>
      <c r="Q1434" s="46"/>
      <c r="BG1434" s="45"/>
      <c r="BI1434" s="46"/>
      <c r="BQ1434" s="46"/>
      <c r="BR1434" s="47"/>
      <c r="CQ1434" s="48"/>
    </row>
    <row r="1435" spans="8:95" s="44" customFormat="1">
      <c r="H1435" s="70"/>
      <c r="Q1435" s="46"/>
      <c r="BG1435" s="45"/>
      <c r="BI1435" s="46"/>
      <c r="BQ1435" s="46"/>
      <c r="BR1435" s="47"/>
      <c r="CQ1435" s="48"/>
    </row>
    <row r="1436" spans="8:95" s="44" customFormat="1">
      <c r="H1436" s="70"/>
      <c r="Q1436" s="46"/>
      <c r="BG1436" s="45"/>
      <c r="BI1436" s="46"/>
      <c r="BQ1436" s="46"/>
      <c r="BR1436" s="47"/>
      <c r="CQ1436" s="48"/>
    </row>
    <row r="1437" spans="8:95" s="44" customFormat="1">
      <c r="H1437" s="70"/>
      <c r="Q1437" s="46"/>
      <c r="BG1437" s="45"/>
      <c r="BI1437" s="46"/>
      <c r="BQ1437" s="46"/>
      <c r="BR1437" s="47"/>
      <c r="CQ1437" s="48"/>
    </row>
    <row r="1438" spans="8:95" s="44" customFormat="1">
      <c r="H1438" s="70"/>
      <c r="Q1438" s="46"/>
      <c r="BG1438" s="45"/>
      <c r="BI1438" s="46"/>
      <c r="BQ1438" s="46"/>
      <c r="BR1438" s="47"/>
      <c r="CQ1438" s="48"/>
    </row>
    <row r="1439" spans="8:95" s="44" customFormat="1">
      <c r="H1439" s="70"/>
      <c r="Q1439" s="46"/>
      <c r="BG1439" s="45"/>
      <c r="BI1439" s="46"/>
      <c r="BQ1439" s="46"/>
      <c r="BR1439" s="47"/>
      <c r="CQ1439" s="48"/>
    </row>
    <row r="1440" spans="8:95" s="44" customFormat="1">
      <c r="H1440" s="70"/>
      <c r="Q1440" s="46"/>
      <c r="BG1440" s="45"/>
      <c r="BI1440" s="46"/>
      <c r="BQ1440" s="46"/>
      <c r="BR1440" s="47"/>
      <c r="CQ1440" s="48"/>
    </row>
    <row r="1441" spans="8:95" s="44" customFormat="1">
      <c r="H1441" s="70"/>
      <c r="Q1441" s="46"/>
      <c r="BG1441" s="45"/>
      <c r="BI1441" s="46"/>
      <c r="BQ1441" s="46"/>
      <c r="BR1441" s="47"/>
      <c r="CQ1441" s="48"/>
    </row>
    <row r="1442" spans="8:95" s="44" customFormat="1">
      <c r="H1442" s="70"/>
      <c r="Q1442" s="46"/>
      <c r="BG1442" s="45"/>
      <c r="BI1442" s="46"/>
      <c r="BQ1442" s="46"/>
      <c r="BR1442" s="47"/>
      <c r="CQ1442" s="48"/>
    </row>
    <row r="1443" spans="8:95" s="44" customFormat="1">
      <c r="H1443" s="70"/>
      <c r="Q1443" s="46"/>
      <c r="BG1443" s="45"/>
      <c r="BI1443" s="46"/>
      <c r="BQ1443" s="46"/>
      <c r="BR1443" s="47"/>
      <c r="CQ1443" s="48"/>
    </row>
    <row r="1444" spans="8:95" s="44" customFormat="1">
      <c r="H1444" s="70"/>
      <c r="Q1444" s="46"/>
      <c r="BG1444" s="45"/>
      <c r="BI1444" s="46"/>
      <c r="BQ1444" s="46"/>
      <c r="BR1444" s="47"/>
      <c r="CQ1444" s="48"/>
    </row>
    <row r="1445" spans="8:95" s="44" customFormat="1">
      <c r="H1445" s="70"/>
      <c r="Q1445" s="46"/>
      <c r="BG1445" s="45"/>
      <c r="BI1445" s="46"/>
      <c r="BQ1445" s="46"/>
      <c r="BR1445" s="47"/>
      <c r="CQ1445" s="48"/>
    </row>
    <row r="1446" spans="8:95" s="44" customFormat="1">
      <c r="H1446" s="70"/>
      <c r="Q1446" s="46"/>
      <c r="BG1446" s="45"/>
      <c r="BI1446" s="46"/>
      <c r="BQ1446" s="46"/>
      <c r="BR1446" s="47"/>
      <c r="CQ1446" s="48"/>
    </row>
    <row r="1447" spans="8:95" s="44" customFormat="1">
      <c r="H1447" s="70"/>
      <c r="Q1447" s="46"/>
      <c r="BG1447" s="45"/>
      <c r="BI1447" s="46"/>
      <c r="BQ1447" s="46"/>
      <c r="BR1447" s="47"/>
      <c r="CQ1447" s="48"/>
    </row>
    <row r="1448" spans="8:95" s="44" customFormat="1">
      <c r="H1448" s="70"/>
      <c r="Q1448" s="46"/>
      <c r="BG1448" s="45"/>
      <c r="BI1448" s="46"/>
      <c r="BQ1448" s="46"/>
      <c r="BR1448" s="47"/>
      <c r="CQ1448" s="48"/>
    </row>
    <row r="1449" spans="8:95" s="44" customFormat="1">
      <c r="H1449" s="70"/>
      <c r="Q1449" s="46"/>
      <c r="BG1449" s="45"/>
      <c r="BI1449" s="46"/>
      <c r="BQ1449" s="46"/>
      <c r="BR1449" s="47"/>
      <c r="CQ1449" s="48"/>
    </row>
    <row r="1450" spans="8:95" s="44" customFormat="1">
      <c r="H1450" s="70"/>
      <c r="Q1450" s="46"/>
      <c r="BG1450" s="45"/>
      <c r="BI1450" s="46"/>
      <c r="BQ1450" s="46"/>
      <c r="BR1450" s="47"/>
      <c r="CQ1450" s="48"/>
    </row>
    <row r="1451" spans="8:95" s="44" customFormat="1">
      <c r="H1451" s="70"/>
      <c r="Q1451" s="46"/>
      <c r="BG1451" s="45"/>
      <c r="BI1451" s="46"/>
      <c r="BQ1451" s="46"/>
      <c r="BR1451" s="47"/>
      <c r="CQ1451" s="48"/>
    </row>
    <row r="1452" spans="8:95" s="44" customFormat="1">
      <c r="H1452" s="70"/>
      <c r="Q1452" s="46"/>
      <c r="BG1452" s="45"/>
      <c r="BI1452" s="46"/>
      <c r="BQ1452" s="46"/>
      <c r="BR1452" s="47"/>
      <c r="CQ1452" s="48"/>
    </row>
    <row r="1453" spans="8:95" s="44" customFormat="1">
      <c r="H1453" s="70"/>
      <c r="Q1453" s="46"/>
      <c r="BG1453" s="45"/>
      <c r="BI1453" s="46"/>
      <c r="BQ1453" s="46"/>
      <c r="BR1453" s="47"/>
      <c r="CQ1453" s="48"/>
    </row>
    <row r="1454" spans="8:95" s="44" customFormat="1">
      <c r="H1454" s="70"/>
      <c r="Q1454" s="46"/>
      <c r="BG1454" s="45"/>
      <c r="BI1454" s="46"/>
      <c r="BQ1454" s="46"/>
      <c r="BR1454" s="47"/>
      <c r="CQ1454" s="48"/>
    </row>
    <row r="1455" spans="8:95" s="44" customFormat="1">
      <c r="H1455" s="70"/>
      <c r="Q1455" s="46"/>
      <c r="BG1455" s="45"/>
      <c r="BI1455" s="46"/>
      <c r="BQ1455" s="46"/>
      <c r="BR1455" s="47"/>
      <c r="CQ1455" s="48"/>
    </row>
    <row r="1456" spans="8:95" s="44" customFormat="1">
      <c r="H1456" s="70"/>
      <c r="Q1456" s="46"/>
      <c r="BG1456" s="45"/>
      <c r="BI1456" s="46"/>
      <c r="BQ1456" s="46"/>
      <c r="BR1456" s="47"/>
      <c r="CQ1456" s="48"/>
    </row>
    <row r="1457" spans="8:95" s="44" customFormat="1">
      <c r="H1457" s="70"/>
      <c r="Q1457" s="46"/>
      <c r="BG1457" s="45"/>
      <c r="BI1457" s="46"/>
      <c r="BQ1457" s="46"/>
      <c r="BR1457" s="47"/>
      <c r="CQ1457" s="48"/>
    </row>
    <row r="1458" spans="8:95" s="44" customFormat="1">
      <c r="H1458" s="70"/>
      <c r="Q1458" s="46"/>
      <c r="BG1458" s="45"/>
      <c r="BI1458" s="46"/>
      <c r="BQ1458" s="46"/>
      <c r="BR1458" s="47"/>
      <c r="CQ1458" s="48"/>
    </row>
    <row r="1459" spans="8:95" s="44" customFormat="1">
      <c r="H1459" s="70"/>
      <c r="Q1459" s="46"/>
      <c r="BG1459" s="45"/>
      <c r="BI1459" s="46"/>
      <c r="BQ1459" s="46"/>
      <c r="BR1459" s="47"/>
      <c r="CQ1459" s="48"/>
    </row>
    <row r="1460" spans="8:95" s="44" customFormat="1">
      <c r="H1460" s="70"/>
      <c r="Q1460" s="46"/>
      <c r="BG1460" s="45"/>
      <c r="BI1460" s="46"/>
      <c r="BQ1460" s="46"/>
      <c r="BR1460" s="47"/>
      <c r="CQ1460" s="48"/>
    </row>
    <row r="1461" spans="8:95" s="44" customFormat="1">
      <c r="H1461" s="70"/>
      <c r="Q1461" s="46"/>
      <c r="BG1461" s="45"/>
      <c r="BI1461" s="46"/>
      <c r="BQ1461" s="46"/>
      <c r="BR1461" s="47"/>
      <c r="CQ1461" s="48"/>
    </row>
    <row r="1462" spans="8:95" s="44" customFormat="1">
      <c r="H1462" s="70"/>
      <c r="Q1462" s="46"/>
      <c r="BG1462" s="45"/>
      <c r="BI1462" s="46"/>
      <c r="BQ1462" s="46"/>
      <c r="BR1462" s="47"/>
      <c r="CQ1462" s="48"/>
    </row>
    <row r="1463" spans="8:95" s="44" customFormat="1">
      <c r="H1463" s="70"/>
      <c r="Q1463" s="46"/>
      <c r="BG1463" s="45"/>
      <c r="BI1463" s="46"/>
      <c r="BQ1463" s="46"/>
      <c r="BR1463" s="47"/>
      <c r="CQ1463" s="48"/>
    </row>
    <row r="1464" spans="8:95" s="44" customFormat="1">
      <c r="H1464" s="70"/>
      <c r="Q1464" s="46"/>
      <c r="BG1464" s="45"/>
      <c r="BI1464" s="46"/>
      <c r="BQ1464" s="46"/>
      <c r="BR1464" s="47"/>
      <c r="CQ1464" s="48"/>
    </row>
    <row r="1465" spans="8:95" s="44" customFormat="1">
      <c r="H1465" s="70"/>
      <c r="Q1465" s="46"/>
      <c r="BG1465" s="45"/>
      <c r="BI1465" s="46"/>
      <c r="BQ1465" s="46"/>
      <c r="BR1465" s="47"/>
      <c r="CQ1465" s="48"/>
    </row>
    <row r="1466" spans="8:95" s="44" customFormat="1">
      <c r="H1466" s="70"/>
      <c r="Q1466" s="46"/>
      <c r="BG1466" s="45"/>
      <c r="BI1466" s="46"/>
      <c r="BQ1466" s="46"/>
      <c r="BR1466" s="47"/>
      <c r="CQ1466" s="48"/>
    </row>
    <row r="1467" spans="8:95" s="44" customFormat="1">
      <c r="H1467" s="70"/>
      <c r="Q1467" s="46"/>
      <c r="BG1467" s="45"/>
      <c r="BI1467" s="46"/>
      <c r="BQ1467" s="46"/>
      <c r="BR1467" s="47"/>
      <c r="CQ1467" s="48"/>
    </row>
    <row r="1468" spans="8:95" s="44" customFormat="1">
      <c r="H1468" s="70"/>
      <c r="Q1468" s="46"/>
      <c r="BG1468" s="45"/>
      <c r="BI1468" s="46"/>
      <c r="BQ1468" s="46"/>
      <c r="BR1468" s="47"/>
      <c r="CQ1468" s="48"/>
    </row>
    <row r="1469" spans="8:95" s="44" customFormat="1">
      <c r="H1469" s="70"/>
      <c r="Q1469" s="46"/>
      <c r="BG1469" s="45"/>
      <c r="BI1469" s="46"/>
      <c r="BQ1469" s="46"/>
      <c r="BR1469" s="47"/>
      <c r="CQ1469" s="48"/>
    </row>
    <row r="1470" spans="8:95" s="44" customFormat="1">
      <c r="H1470" s="70"/>
      <c r="Q1470" s="46"/>
      <c r="BG1470" s="45"/>
      <c r="BI1470" s="46"/>
      <c r="BQ1470" s="46"/>
      <c r="BR1470" s="47"/>
      <c r="CQ1470" s="48"/>
    </row>
    <row r="1471" spans="8:95" s="44" customFormat="1">
      <c r="H1471" s="70"/>
      <c r="Q1471" s="46"/>
      <c r="BG1471" s="45"/>
      <c r="BI1471" s="46"/>
      <c r="BQ1471" s="46"/>
      <c r="BR1471" s="47"/>
      <c r="CQ1471" s="48"/>
    </row>
    <row r="1472" spans="8:95" s="44" customFormat="1">
      <c r="H1472" s="70"/>
      <c r="Q1472" s="46"/>
      <c r="BG1472" s="45"/>
      <c r="BI1472" s="46"/>
      <c r="BQ1472" s="46"/>
      <c r="BR1472" s="47"/>
      <c r="CQ1472" s="48"/>
    </row>
    <row r="1473" spans="8:95" s="44" customFormat="1">
      <c r="H1473" s="70"/>
      <c r="Q1473" s="46"/>
      <c r="BG1473" s="45"/>
      <c r="BI1473" s="46"/>
      <c r="BQ1473" s="46"/>
      <c r="BR1473" s="47"/>
      <c r="CQ1473" s="48"/>
    </row>
    <row r="1474" spans="8:95" s="44" customFormat="1">
      <c r="H1474" s="70"/>
      <c r="Q1474" s="46"/>
      <c r="BG1474" s="45"/>
      <c r="BI1474" s="46"/>
      <c r="BQ1474" s="46"/>
      <c r="BR1474" s="47"/>
      <c r="CQ1474" s="48"/>
    </row>
    <row r="1475" spans="8:95" s="44" customFormat="1">
      <c r="H1475" s="70"/>
      <c r="Q1475" s="46"/>
      <c r="BG1475" s="45"/>
      <c r="BI1475" s="46"/>
      <c r="BQ1475" s="46"/>
      <c r="BR1475" s="47"/>
      <c r="CQ1475" s="48"/>
    </row>
    <row r="1476" spans="8:95" s="44" customFormat="1">
      <c r="H1476" s="70"/>
      <c r="Q1476" s="46"/>
      <c r="BG1476" s="45"/>
      <c r="BI1476" s="46"/>
      <c r="BQ1476" s="46"/>
      <c r="BR1476" s="47"/>
      <c r="CQ1476" s="48"/>
    </row>
    <row r="1477" spans="8:95" s="44" customFormat="1">
      <c r="H1477" s="70"/>
      <c r="Q1477" s="46"/>
      <c r="BG1477" s="45"/>
      <c r="BI1477" s="46"/>
      <c r="BQ1477" s="46"/>
      <c r="BR1477" s="47"/>
      <c r="CQ1477" s="48"/>
    </row>
    <row r="1478" spans="8:95" s="44" customFormat="1">
      <c r="H1478" s="70"/>
      <c r="Q1478" s="46"/>
      <c r="BG1478" s="45"/>
      <c r="BI1478" s="46"/>
      <c r="BQ1478" s="46"/>
      <c r="BR1478" s="47"/>
      <c r="CQ1478" s="48"/>
    </row>
    <row r="1479" spans="8:95" s="44" customFormat="1">
      <c r="H1479" s="70"/>
      <c r="Q1479" s="46"/>
      <c r="BG1479" s="45"/>
      <c r="BI1479" s="46"/>
      <c r="BQ1479" s="46"/>
      <c r="BR1479" s="47"/>
      <c r="CQ1479" s="48"/>
    </row>
    <row r="1480" spans="8:95" s="44" customFormat="1">
      <c r="H1480" s="70"/>
      <c r="Q1480" s="46"/>
      <c r="BG1480" s="45"/>
      <c r="BI1480" s="46"/>
      <c r="BQ1480" s="46"/>
      <c r="BR1480" s="47"/>
      <c r="CQ1480" s="48"/>
    </row>
    <row r="1481" spans="8:95" s="44" customFormat="1">
      <c r="H1481" s="70"/>
      <c r="Q1481" s="46"/>
      <c r="BG1481" s="45"/>
      <c r="BI1481" s="46"/>
      <c r="BQ1481" s="46"/>
      <c r="BR1481" s="47"/>
      <c r="CQ1481" s="48"/>
    </row>
    <row r="1482" spans="8:95" s="44" customFormat="1">
      <c r="H1482" s="70"/>
      <c r="Q1482" s="46"/>
      <c r="BG1482" s="45"/>
      <c r="BI1482" s="46"/>
      <c r="BQ1482" s="46"/>
      <c r="BR1482" s="47"/>
      <c r="CQ1482" s="48"/>
    </row>
    <row r="1483" spans="8:95" s="44" customFormat="1">
      <c r="H1483" s="70"/>
      <c r="Q1483" s="46"/>
      <c r="BG1483" s="45"/>
      <c r="BI1483" s="46"/>
      <c r="BQ1483" s="46"/>
      <c r="BR1483" s="47"/>
      <c r="CQ1483" s="48"/>
    </row>
    <row r="1484" spans="8:95" s="44" customFormat="1">
      <c r="H1484" s="70"/>
      <c r="Q1484" s="46"/>
      <c r="BG1484" s="45"/>
      <c r="BI1484" s="46"/>
      <c r="BQ1484" s="46"/>
      <c r="BR1484" s="47"/>
      <c r="CQ1484" s="48"/>
    </row>
    <row r="1485" spans="8:95" s="44" customFormat="1">
      <c r="H1485" s="70"/>
      <c r="Q1485" s="46"/>
      <c r="BG1485" s="45"/>
      <c r="BI1485" s="46"/>
      <c r="BQ1485" s="46"/>
      <c r="BR1485" s="47"/>
      <c r="CQ1485" s="48"/>
    </row>
    <row r="1486" spans="8:95" s="44" customFormat="1">
      <c r="H1486" s="70"/>
      <c r="Q1486" s="46"/>
      <c r="BG1486" s="45"/>
      <c r="BI1486" s="46"/>
      <c r="BQ1486" s="46"/>
      <c r="BR1486" s="47"/>
      <c r="CQ1486" s="48"/>
    </row>
    <row r="1487" spans="8:95" s="44" customFormat="1">
      <c r="H1487" s="70"/>
      <c r="Q1487" s="46"/>
      <c r="BG1487" s="45"/>
      <c r="BI1487" s="46"/>
      <c r="BQ1487" s="46"/>
      <c r="BR1487" s="47"/>
      <c r="CQ1487" s="48"/>
    </row>
    <row r="1488" spans="8:95" s="44" customFormat="1">
      <c r="H1488" s="70"/>
      <c r="Q1488" s="46"/>
      <c r="BG1488" s="45"/>
      <c r="BI1488" s="46"/>
      <c r="BQ1488" s="46"/>
      <c r="BR1488" s="47"/>
      <c r="CQ1488" s="48"/>
    </row>
    <row r="1489" spans="8:95" s="44" customFormat="1">
      <c r="H1489" s="70"/>
      <c r="Q1489" s="46"/>
      <c r="BG1489" s="45"/>
      <c r="BI1489" s="46"/>
      <c r="BQ1489" s="46"/>
      <c r="BR1489" s="47"/>
      <c r="CQ1489" s="48"/>
    </row>
    <row r="1490" spans="8:95" s="44" customFormat="1">
      <c r="H1490" s="70"/>
      <c r="Q1490" s="46"/>
      <c r="BG1490" s="45"/>
      <c r="BI1490" s="46"/>
      <c r="BQ1490" s="46"/>
      <c r="BR1490" s="47"/>
      <c r="CQ1490" s="48"/>
    </row>
    <row r="1491" spans="8:95" s="44" customFormat="1">
      <c r="H1491" s="70"/>
      <c r="Q1491" s="46"/>
      <c r="BG1491" s="45"/>
      <c r="BI1491" s="46"/>
      <c r="BQ1491" s="46"/>
      <c r="BR1491" s="47"/>
      <c r="CQ1491" s="48"/>
    </row>
    <row r="1492" spans="8:95" s="44" customFormat="1">
      <c r="H1492" s="70"/>
      <c r="Q1492" s="46"/>
      <c r="BG1492" s="45"/>
      <c r="BI1492" s="46"/>
      <c r="BQ1492" s="46"/>
      <c r="BR1492" s="47"/>
      <c r="CQ1492" s="48"/>
    </row>
    <row r="1493" spans="8:95" s="44" customFormat="1">
      <c r="H1493" s="70"/>
      <c r="Q1493" s="46"/>
      <c r="BG1493" s="45"/>
      <c r="BI1493" s="46"/>
      <c r="BQ1493" s="46"/>
      <c r="BR1493" s="47"/>
      <c r="CQ1493" s="48"/>
    </row>
    <row r="1494" spans="8:95" s="44" customFormat="1">
      <c r="H1494" s="70"/>
      <c r="Q1494" s="46"/>
      <c r="BG1494" s="45"/>
      <c r="BI1494" s="46"/>
      <c r="BQ1494" s="46"/>
      <c r="BR1494" s="47"/>
      <c r="CQ1494" s="48"/>
    </row>
    <row r="1495" spans="8:95" s="44" customFormat="1">
      <c r="H1495" s="70"/>
      <c r="Q1495" s="46"/>
      <c r="BG1495" s="45"/>
      <c r="BI1495" s="46"/>
      <c r="BQ1495" s="46"/>
      <c r="BR1495" s="47"/>
      <c r="CQ1495" s="48"/>
    </row>
    <row r="1496" spans="8:95" s="44" customFormat="1">
      <c r="H1496" s="70"/>
      <c r="Q1496" s="46"/>
      <c r="BG1496" s="45"/>
      <c r="BI1496" s="46"/>
      <c r="BQ1496" s="46"/>
      <c r="BR1496" s="47"/>
      <c r="CQ1496" s="48"/>
    </row>
    <row r="1497" spans="8:95" s="44" customFormat="1">
      <c r="H1497" s="70"/>
      <c r="Q1497" s="46"/>
      <c r="BG1497" s="45"/>
      <c r="BI1497" s="46"/>
      <c r="BQ1497" s="46"/>
      <c r="BR1497" s="47"/>
      <c r="CQ1497" s="48"/>
    </row>
    <row r="1498" spans="8:95" s="44" customFormat="1">
      <c r="H1498" s="70"/>
      <c r="Q1498" s="46"/>
      <c r="BG1498" s="45"/>
      <c r="BI1498" s="46"/>
      <c r="BQ1498" s="46"/>
      <c r="BR1498" s="47"/>
      <c r="CQ1498" s="48"/>
    </row>
    <row r="1499" spans="8:95" s="44" customFormat="1">
      <c r="H1499" s="70"/>
      <c r="Q1499" s="46"/>
      <c r="BG1499" s="45"/>
      <c r="BI1499" s="46"/>
      <c r="BQ1499" s="46"/>
      <c r="BR1499" s="47"/>
      <c r="CQ1499" s="48"/>
    </row>
    <row r="1500" spans="8:95" s="44" customFormat="1">
      <c r="H1500" s="70"/>
      <c r="Q1500" s="46"/>
      <c r="BG1500" s="45"/>
      <c r="BI1500" s="46"/>
      <c r="BQ1500" s="46"/>
      <c r="BR1500" s="47"/>
      <c r="CQ1500" s="48"/>
    </row>
    <row r="1501" spans="8:95" s="44" customFormat="1">
      <c r="H1501" s="70"/>
      <c r="Q1501" s="46"/>
      <c r="BG1501" s="45"/>
      <c r="BI1501" s="46"/>
      <c r="BQ1501" s="46"/>
      <c r="BR1501" s="47"/>
      <c r="CQ1501" s="48"/>
    </row>
    <row r="1502" spans="8:95" s="44" customFormat="1">
      <c r="H1502" s="70"/>
      <c r="Q1502" s="46"/>
      <c r="BG1502" s="45"/>
      <c r="BI1502" s="46"/>
      <c r="BQ1502" s="46"/>
      <c r="BR1502" s="47"/>
      <c r="CQ1502" s="48"/>
    </row>
    <row r="1503" spans="8:95" s="44" customFormat="1">
      <c r="H1503" s="70"/>
      <c r="Q1503" s="46"/>
      <c r="BG1503" s="45"/>
      <c r="BI1503" s="46"/>
      <c r="BQ1503" s="46"/>
      <c r="BR1503" s="47"/>
      <c r="CQ1503" s="48"/>
    </row>
    <row r="1504" spans="8:95" s="44" customFormat="1">
      <c r="H1504" s="70"/>
      <c r="Q1504" s="46"/>
      <c r="BG1504" s="45"/>
      <c r="BI1504" s="46"/>
      <c r="BQ1504" s="46"/>
      <c r="BR1504" s="47"/>
      <c r="CQ1504" s="48"/>
    </row>
    <row r="1505" spans="8:95" s="44" customFormat="1">
      <c r="H1505" s="70"/>
      <c r="Q1505" s="46"/>
      <c r="BG1505" s="45"/>
      <c r="BI1505" s="46"/>
      <c r="BQ1505" s="46"/>
      <c r="BR1505" s="47"/>
      <c r="CQ1505" s="48"/>
    </row>
    <row r="1506" spans="8:95" s="44" customFormat="1">
      <c r="H1506" s="70"/>
      <c r="Q1506" s="46"/>
      <c r="BG1506" s="45"/>
      <c r="BI1506" s="46"/>
      <c r="BQ1506" s="46"/>
      <c r="BR1506" s="47"/>
      <c r="CQ1506" s="48"/>
    </row>
    <row r="1507" spans="8:95" s="44" customFormat="1">
      <c r="H1507" s="70"/>
      <c r="Q1507" s="46"/>
      <c r="BG1507" s="45"/>
      <c r="BI1507" s="46"/>
      <c r="BQ1507" s="46"/>
      <c r="BR1507" s="47"/>
      <c r="CQ1507" s="48"/>
    </row>
    <row r="1508" spans="8:95" s="44" customFormat="1">
      <c r="H1508" s="70"/>
      <c r="Q1508" s="46"/>
      <c r="BG1508" s="45"/>
      <c r="BI1508" s="46"/>
      <c r="BQ1508" s="46"/>
      <c r="BR1508" s="47"/>
      <c r="CQ1508" s="48"/>
    </row>
    <row r="1509" spans="8:95" s="44" customFormat="1">
      <c r="H1509" s="70"/>
      <c r="Q1509" s="46"/>
      <c r="BG1509" s="45"/>
      <c r="BI1509" s="46"/>
      <c r="BQ1509" s="46"/>
      <c r="BR1509" s="47"/>
      <c r="CQ1509" s="48"/>
    </row>
    <row r="1510" spans="8:95" s="44" customFormat="1">
      <c r="H1510" s="70"/>
      <c r="Q1510" s="46"/>
      <c r="BG1510" s="45"/>
      <c r="BI1510" s="46"/>
      <c r="BQ1510" s="46"/>
      <c r="BR1510" s="47"/>
      <c r="CQ1510" s="48"/>
    </row>
    <row r="1511" spans="8:95" s="44" customFormat="1">
      <c r="H1511" s="70"/>
      <c r="Q1511" s="46"/>
      <c r="BG1511" s="45"/>
      <c r="BI1511" s="46"/>
      <c r="BQ1511" s="46"/>
      <c r="BR1511" s="47"/>
      <c r="CQ1511" s="48"/>
    </row>
    <row r="1512" spans="8:95" s="44" customFormat="1">
      <c r="H1512" s="70"/>
      <c r="Q1512" s="46"/>
      <c r="BG1512" s="45"/>
      <c r="BI1512" s="46"/>
      <c r="BQ1512" s="46"/>
      <c r="BR1512" s="47"/>
      <c r="CQ1512" s="48"/>
    </row>
    <row r="1513" spans="8:95" s="44" customFormat="1">
      <c r="H1513" s="70"/>
      <c r="Q1513" s="46"/>
      <c r="BG1513" s="45"/>
      <c r="BI1513" s="46"/>
      <c r="BQ1513" s="46"/>
      <c r="BR1513" s="47"/>
      <c r="CQ1513" s="48"/>
    </row>
    <row r="1514" spans="8:95" s="44" customFormat="1">
      <c r="H1514" s="70"/>
      <c r="Q1514" s="46"/>
      <c r="BG1514" s="45"/>
      <c r="BI1514" s="46"/>
      <c r="BQ1514" s="46"/>
      <c r="BR1514" s="47"/>
      <c r="CQ1514" s="48"/>
    </row>
    <row r="1515" spans="8:95" s="44" customFormat="1">
      <c r="H1515" s="70"/>
      <c r="Q1515" s="46"/>
      <c r="BG1515" s="45"/>
      <c r="BI1515" s="46"/>
      <c r="BQ1515" s="46"/>
      <c r="BR1515" s="47"/>
      <c r="CQ1515" s="48"/>
    </row>
    <row r="1516" spans="8:95" s="44" customFormat="1">
      <c r="H1516" s="70"/>
      <c r="Q1516" s="46"/>
      <c r="BG1516" s="45"/>
      <c r="BI1516" s="46"/>
      <c r="BQ1516" s="46"/>
      <c r="BR1516" s="47"/>
      <c r="CQ1516" s="48"/>
    </row>
    <row r="1517" spans="8:95" s="44" customFormat="1">
      <c r="H1517" s="70"/>
      <c r="Q1517" s="46"/>
      <c r="BG1517" s="45"/>
      <c r="BI1517" s="46"/>
      <c r="BQ1517" s="46"/>
      <c r="BR1517" s="47"/>
      <c r="CQ1517" s="48"/>
    </row>
    <row r="1518" spans="8:95" s="44" customFormat="1">
      <c r="H1518" s="70"/>
      <c r="Q1518" s="46"/>
      <c r="BG1518" s="45"/>
      <c r="BI1518" s="46"/>
      <c r="BQ1518" s="46"/>
      <c r="BR1518" s="47"/>
      <c r="CQ1518" s="48"/>
    </row>
    <row r="1519" spans="8:95" s="44" customFormat="1">
      <c r="H1519" s="70"/>
      <c r="Q1519" s="46"/>
      <c r="BG1519" s="45"/>
      <c r="BI1519" s="46"/>
      <c r="BQ1519" s="46"/>
      <c r="BR1519" s="47"/>
      <c r="CQ1519" s="48"/>
    </row>
    <row r="1520" spans="8:95" s="44" customFormat="1">
      <c r="H1520" s="70"/>
      <c r="Q1520" s="46"/>
      <c r="BG1520" s="45"/>
      <c r="BI1520" s="46"/>
      <c r="BQ1520" s="46"/>
      <c r="BR1520" s="47"/>
      <c r="CQ1520" s="48"/>
    </row>
    <row r="1521" spans="8:95" s="44" customFormat="1">
      <c r="H1521" s="70"/>
      <c r="Q1521" s="46"/>
      <c r="BG1521" s="45"/>
      <c r="BI1521" s="46"/>
      <c r="BQ1521" s="46"/>
      <c r="BR1521" s="47"/>
      <c r="CQ1521" s="48"/>
    </row>
    <row r="1522" spans="8:95" s="44" customFormat="1">
      <c r="H1522" s="70"/>
      <c r="Q1522" s="46"/>
      <c r="BG1522" s="45"/>
      <c r="BI1522" s="46"/>
      <c r="BQ1522" s="46"/>
      <c r="BR1522" s="47"/>
      <c r="CQ1522" s="48"/>
    </row>
    <row r="1523" spans="8:95" s="44" customFormat="1">
      <c r="H1523" s="70"/>
      <c r="Q1523" s="46"/>
      <c r="BG1523" s="45"/>
      <c r="BI1523" s="46"/>
      <c r="BQ1523" s="46"/>
      <c r="BR1523" s="47"/>
      <c r="CQ1523" s="48"/>
    </row>
    <row r="1524" spans="8:95" s="44" customFormat="1">
      <c r="H1524" s="70"/>
      <c r="Q1524" s="46"/>
      <c r="BG1524" s="45"/>
      <c r="BI1524" s="46"/>
      <c r="BQ1524" s="46"/>
      <c r="BR1524" s="47"/>
      <c r="CQ1524" s="48"/>
    </row>
    <row r="1525" spans="8:95" s="44" customFormat="1">
      <c r="H1525" s="70"/>
      <c r="Q1525" s="46"/>
      <c r="BG1525" s="45"/>
      <c r="BI1525" s="46"/>
      <c r="BQ1525" s="46"/>
      <c r="BR1525" s="47"/>
      <c r="CQ1525" s="48"/>
    </row>
    <row r="1526" spans="8:95" s="44" customFormat="1">
      <c r="H1526" s="70"/>
      <c r="Q1526" s="46"/>
      <c r="BG1526" s="45"/>
      <c r="BI1526" s="46"/>
      <c r="BQ1526" s="46"/>
      <c r="BR1526" s="47"/>
      <c r="CQ1526" s="48"/>
    </row>
    <row r="1527" spans="8:95" s="44" customFormat="1">
      <c r="H1527" s="70"/>
      <c r="Q1527" s="46"/>
      <c r="BG1527" s="45"/>
      <c r="BI1527" s="46"/>
      <c r="BQ1527" s="46"/>
      <c r="BR1527" s="47"/>
      <c r="CQ1527" s="48"/>
    </row>
    <row r="1528" spans="8:95" s="44" customFormat="1">
      <c r="H1528" s="70"/>
      <c r="Q1528" s="46"/>
      <c r="BG1528" s="45"/>
      <c r="BI1528" s="46"/>
      <c r="BQ1528" s="46"/>
      <c r="BR1528" s="47"/>
      <c r="CQ1528" s="48"/>
    </row>
    <row r="1529" spans="8:95" s="44" customFormat="1">
      <c r="H1529" s="70"/>
      <c r="Q1529" s="46"/>
      <c r="BG1529" s="45"/>
      <c r="BI1529" s="46"/>
      <c r="BQ1529" s="46"/>
      <c r="BR1529" s="47"/>
      <c r="CQ1529" s="48"/>
    </row>
    <row r="1530" spans="8:95" s="44" customFormat="1">
      <c r="H1530" s="70"/>
      <c r="Q1530" s="46"/>
      <c r="BG1530" s="45"/>
      <c r="BI1530" s="46"/>
      <c r="BQ1530" s="46"/>
      <c r="BR1530" s="47"/>
      <c r="CQ1530" s="48"/>
    </row>
    <row r="1531" spans="8:95" s="44" customFormat="1">
      <c r="H1531" s="70"/>
      <c r="Q1531" s="46"/>
      <c r="BG1531" s="45"/>
      <c r="BI1531" s="46"/>
      <c r="BQ1531" s="46"/>
      <c r="BR1531" s="47"/>
      <c r="CQ1531" s="48"/>
    </row>
    <row r="1532" spans="8:95" s="44" customFormat="1">
      <c r="H1532" s="70"/>
      <c r="Q1532" s="46"/>
      <c r="BG1532" s="45"/>
      <c r="BI1532" s="46"/>
      <c r="BQ1532" s="46"/>
      <c r="BR1532" s="47"/>
      <c r="CQ1532" s="48"/>
    </row>
    <row r="1533" spans="8:95" s="44" customFormat="1">
      <c r="H1533" s="70"/>
      <c r="Q1533" s="46"/>
      <c r="BG1533" s="45"/>
      <c r="BI1533" s="46"/>
      <c r="BQ1533" s="46"/>
      <c r="BR1533" s="47"/>
      <c r="CQ1533" s="48"/>
    </row>
    <row r="1534" spans="8:95" s="44" customFormat="1">
      <c r="H1534" s="70"/>
      <c r="Q1534" s="46"/>
      <c r="BG1534" s="45"/>
      <c r="BI1534" s="46"/>
      <c r="BQ1534" s="46"/>
      <c r="BR1534" s="47"/>
      <c r="CQ1534" s="48"/>
    </row>
    <row r="1535" spans="8:95" s="44" customFormat="1">
      <c r="H1535" s="70"/>
      <c r="Q1535" s="46"/>
      <c r="BG1535" s="45"/>
      <c r="BI1535" s="46"/>
      <c r="BQ1535" s="46"/>
      <c r="BR1535" s="47"/>
      <c r="CQ1535" s="48"/>
    </row>
    <row r="1536" spans="8:95" s="44" customFormat="1">
      <c r="H1536" s="70"/>
      <c r="Q1536" s="46"/>
      <c r="BG1536" s="45"/>
      <c r="BI1536" s="46"/>
      <c r="BQ1536" s="46"/>
      <c r="BR1536" s="47"/>
      <c r="CQ1536" s="48"/>
    </row>
    <row r="1537" spans="8:95" s="44" customFormat="1">
      <c r="H1537" s="70"/>
      <c r="Q1537" s="46"/>
      <c r="BG1537" s="45"/>
      <c r="BI1537" s="46"/>
      <c r="BQ1537" s="46"/>
      <c r="BR1537" s="47"/>
      <c r="CQ1537" s="48"/>
    </row>
    <row r="1538" spans="8:95" s="44" customFormat="1">
      <c r="H1538" s="70"/>
      <c r="Q1538" s="46"/>
      <c r="BG1538" s="45"/>
      <c r="BI1538" s="46"/>
      <c r="BQ1538" s="46"/>
      <c r="BR1538" s="47"/>
      <c r="CQ1538" s="48"/>
    </row>
    <row r="1539" spans="8:95" s="44" customFormat="1">
      <c r="H1539" s="70"/>
      <c r="Q1539" s="46"/>
      <c r="BG1539" s="45"/>
      <c r="BI1539" s="46"/>
      <c r="BQ1539" s="46"/>
      <c r="BR1539" s="47"/>
      <c r="CQ1539" s="48"/>
    </row>
    <row r="1540" spans="8:95" s="44" customFormat="1">
      <c r="H1540" s="70"/>
      <c r="Q1540" s="46"/>
      <c r="BG1540" s="45"/>
      <c r="BI1540" s="46"/>
      <c r="BQ1540" s="46"/>
      <c r="BR1540" s="47"/>
      <c r="CQ1540" s="48"/>
    </row>
    <row r="1541" spans="8:95" s="44" customFormat="1">
      <c r="H1541" s="70"/>
      <c r="Q1541" s="46"/>
      <c r="BG1541" s="45"/>
      <c r="BI1541" s="46"/>
      <c r="BQ1541" s="46"/>
      <c r="BR1541" s="47"/>
      <c r="CQ1541" s="48"/>
    </row>
    <row r="1542" spans="8:95" s="44" customFormat="1">
      <c r="H1542" s="70"/>
      <c r="Q1542" s="46"/>
      <c r="BG1542" s="45"/>
      <c r="BI1542" s="46"/>
      <c r="BQ1542" s="46"/>
      <c r="BR1542" s="47"/>
      <c r="CQ1542" s="48"/>
    </row>
    <row r="1543" spans="8:95" s="44" customFormat="1">
      <c r="H1543" s="70"/>
      <c r="Q1543" s="46"/>
      <c r="BG1543" s="45"/>
      <c r="BI1543" s="46"/>
      <c r="BQ1543" s="46"/>
      <c r="BR1543" s="47"/>
      <c r="CQ1543" s="48"/>
    </row>
    <row r="1544" spans="8:95" s="44" customFormat="1">
      <c r="H1544" s="70"/>
      <c r="Q1544" s="46"/>
      <c r="BG1544" s="45"/>
      <c r="BI1544" s="46"/>
      <c r="BQ1544" s="46"/>
      <c r="BR1544" s="47"/>
      <c r="CQ1544" s="48"/>
    </row>
    <row r="1545" spans="8:95" s="44" customFormat="1">
      <c r="H1545" s="70"/>
      <c r="Q1545" s="46"/>
      <c r="BG1545" s="45"/>
      <c r="BI1545" s="46"/>
      <c r="BQ1545" s="46"/>
      <c r="BR1545" s="47"/>
      <c r="CQ1545" s="48"/>
    </row>
    <row r="1546" spans="8:95" s="44" customFormat="1">
      <c r="H1546" s="70"/>
      <c r="Q1546" s="46"/>
      <c r="BG1546" s="45"/>
      <c r="BI1546" s="46"/>
      <c r="BQ1546" s="46"/>
      <c r="BR1546" s="47"/>
      <c r="CQ1546" s="48"/>
    </row>
    <row r="1547" spans="8:95" s="44" customFormat="1">
      <c r="H1547" s="70"/>
      <c r="Q1547" s="46"/>
      <c r="BG1547" s="45"/>
      <c r="BI1547" s="46"/>
      <c r="BQ1547" s="46"/>
      <c r="BR1547" s="47"/>
      <c r="CQ1547" s="48"/>
    </row>
    <row r="1548" spans="8:95" s="44" customFormat="1">
      <c r="H1548" s="70"/>
      <c r="Q1548" s="46"/>
      <c r="BG1548" s="45"/>
      <c r="BI1548" s="46"/>
      <c r="BQ1548" s="46"/>
      <c r="BR1548" s="47"/>
      <c r="CQ1548" s="48"/>
    </row>
    <row r="1549" spans="8:95" s="44" customFormat="1">
      <c r="H1549" s="70"/>
      <c r="Q1549" s="46"/>
      <c r="BG1549" s="45"/>
      <c r="BI1549" s="46"/>
      <c r="BQ1549" s="46"/>
      <c r="BR1549" s="47"/>
      <c r="CQ1549" s="48"/>
    </row>
    <row r="1550" spans="8:95" s="44" customFormat="1">
      <c r="H1550" s="70"/>
      <c r="Q1550" s="46"/>
      <c r="BG1550" s="45"/>
      <c r="BI1550" s="46"/>
      <c r="BQ1550" s="46"/>
      <c r="BR1550" s="47"/>
      <c r="CQ1550" s="48"/>
    </row>
    <row r="1551" spans="8:95" s="44" customFormat="1">
      <c r="H1551" s="70"/>
      <c r="Q1551" s="46"/>
      <c r="BG1551" s="45"/>
      <c r="BI1551" s="46"/>
      <c r="BQ1551" s="46"/>
      <c r="BR1551" s="47"/>
      <c r="CQ1551" s="48"/>
    </row>
    <row r="1552" spans="8:95" s="44" customFormat="1">
      <c r="H1552" s="70"/>
      <c r="Q1552" s="46"/>
      <c r="BG1552" s="45"/>
      <c r="BI1552" s="46"/>
      <c r="BQ1552" s="46"/>
      <c r="BR1552" s="47"/>
      <c r="CQ1552" s="48"/>
    </row>
    <row r="1553" spans="8:95" s="44" customFormat="1">
      <c r="H1553" s="70"/>
      <c r="Q1553" s="46"/>
      <c r="BG1553" s="45"/>
      <c r="BI1553" s="46"/>
      <c r="BQ1553" s="46"/>
      <c r="BR1553" s="47"/>
      <c r="CQ1553" s="48"/>
    </row>
    <row r="1554" spans="8:95" s="44" customFormat="1">
      <c r="H1554" s="70"/>
      <c r="Q1554" s="46"/>
      <c r="BG1554" s="45"/>
      <c r="BI1554" s="46"/>
      <c r="BQ1554" s="46"/>
      <c r="BR1554" s="47"/>
      <c r="CQ1554" s="48"/>
    </row>
    <row r="1555" spans="8:95" s="44" customFormat="1">
      <c r="H1555" s="70"/>
      <c r="Q1555" s="46"/>
      <c r="BG1555" s="45"/>
      <c r="BI1555" s="46"/>
      <c r="BQ1555" s="46"/>
      <c r="BR1555" s="47"/>
      <c r="CQ1555" s="48"/>
    </row>
    <row r="1556" spans="8:95" s="44" customFormat="1">
      <c r="H1556" s="70"/>
      <c r="Q1556" s="46"/>
      <c r="BG1556" s="45"/>
      <c r="BI1556" s="46"/>
      <c r="BQ1556" s="46"/>
      <c r="BR1556" s="47"/>
      <c r="CQ1556" s="48"/>
    </row>
    <row r="1557" spans="8:95" s="44" customFormat="1">
      <c r="H1557" s="70"/>
      <c r="Q1557" s="46"/>
      <c r="BG1557" s="45"/>
      <c r="BI1557" s="46"/>
      <c r="BQ1557" s="46"/>
      <c r="BR1557" s="47"/>
      <c r="CQ1557" s="48"/>
    </row>
    <row r="1558" spans="8:95" s="44" customFormat="1">
      <c r="H1558" s="70"/>
      <c r="Q1558" s="46"/>
      <c r="BG1558" s="45"/>
      <c r="BI1558" s="46"/>
      <c r="BQ1558" s="46"/>
      <c r="BR1558" s="47"/>
      <c r="CQ1558" s="48"/>
    </row>
    <row r="1559" spans="8:95" s="44" customFormat="1">
      <c r="H1559" s="70"/>
      <c r="Q1559" s="46"/>
      <c r="BG1559" s="45"/>
      <c r="BI1559" s="46"/>
      <c r="BQ1559" s="46"/>
      <c r="BR1559" s="47"/>
      <c r="CQ1559" s="48"/>
    </row>
    <row r="1560" spans="8:95" s="44" customFormat="1">
      <c r="H1560" s="70"/>
      <c r="Q1560" s="46"/>
      <c r="BG1560" s="45"/>
      <c r="BI1560" s="46"/>
      <c r="BQ1560" s="46"/>
      <c r="BR1560" s="47"/>
      <c r="CQ1560" s="48"/>
    </row>
    <row r="1561" spans="8:95" s="44" customFormat="1">
      <c r="H1561" s="70"/>
      <c r="Q1561" s="46"/>
      <c r="BG1561" s="45"/>
      <c r="BI1561" s="46"/>
      <c r="BQ1561" s="46"/>
      <c r="BR1561" s="47"/>
      <c r="CQ1561" s="48"/>
    </row>
    <row r="1562" spans="8:95" s="44" customFormat="1">
      <c r="H1562" s="70"/>
      <c r="Q1562" s="46"/>
      <c r="BG1562" s="45"/>
      <c r="BI1562" s="46"/>
      <c r="BQ1562" s="46"/>
      <c r="BR1562" s="47"/>
      <c r="CQ1562" s="48"/>
    </row>
    <row r="1563" spans="8:95" s="44" customFormat="1">
      <c r="H1563" s="70"/>
      <c r="Q1563" s="46"/>
      <c r="BG1563" s="45"/>
      <c r="BI1563" s="46"/>
      <c r="BQ1563" s="46"/>
      <c r="BR1563" s="47"/>
      <c r="CQ1563" s="48"/>
    </row>
    <row r="1564" spans="8:95" s="44" customFormat="1">
      <c r="H1564" s="70"/>
      <c r="Q1564" s="46"/>
      <c r="BG1564" s="45"/>
      <c r="BI1564" s="46"/>
      <c r="BQ1564" s="46"/>
      <c r="BR1564" s="47"/>
      <c r="CQ1564" s="48"/>
    </row>
    <row r="1565" spans="8:95" s="44" customFormat="1">
      <c r="H1565" s="70"/>
      <c r="Q1565" s="46"/>
      <c r="BG1565" s="45"/>
      <c r="BI1565" s="46"/>
      <c r="BQ1565" s="46"/>
      <c r="BR1565" s="47"/>
      <c r="CQ1565" s="48"/>
    </row>
    <row r="1566" spans="8:95" s="44" customFormat="1">
      <c r="H1566" s="70"/>
      <c r="Q1566" s="46"/>
      <c r="BG1566" s="45"/>
      <c r="BI1566" s="46"/>
      <c r="BQ1566" s="46"/>
      <c r="BR1566" s="47"/>
      <c r="CQ1566" s="48"/>
    </row>
    <row r="1567" spans="8:95" s="44" customFormat="1">
      <c r="H1567" s="70"/>
      <c r="Q1567" s="46"/>
      <c r="BG1567" s="45"/>
      <c r="BI1567" s="46"/>
      <c r="BQ1567" s="46"/>
      <c r="BR1567" s="47"/>
      <c r="CQ1567" s="48"/>
    </row>
    <row r="1568" spans="8:95" s="44" customFormat="1">
      <c r="H1568" s="70"/>
      <c r="Q1568" s="46"/>
      <c r="BG1568" s="45"/>
      <c r="BI1568" s="46"/>
      <c r="BQ1568" s="46"/>
      <c r="BR1568" s="47"/>
      <c r="CQ1568" s="48"/>
    </row>
    <row r="1569" spans="8:95" s="44" customFormat="1">
      <c r="H1569" s="70"/>
      <c r="Q1569" s="46"/>
      <c r="BG1569" s="45"/>
      <c r="BI1569" s="46"/>
      <c r="BQ1569" s="46"/>
      <c r="BR1569" s="47"/>
      <c r="CQ1569" s="48"/>
    </row>
    <row r="1570" spans="8:95" s="44" customFormat="1">
      <c r="H1570" s="70"/>
      <c r="Q1570" s="46"/>
      <c r="BG1570" s="45"/>
      <c r="BI1570" s="46"/>
      <c r="BQ1570" s="46"/>
      <c r="BR1570" s="47"/>
      <c r="CQ1570" s="48"/>
    </row>
    <row r="1571" spans="8:95" s="44" customFormat="1">
      <c r="H1571" s="70"/>
      <c r="Q1571" s="46"/>
      <c r="BG1571" s="45"/>
      <c r="BI1571" s="46"/>
      <c r="BQ1571" s="46"/>
      <c r="BR1571" s="47"/>
      <c r="CQ1571" s="48"/>
    </row>
    <row r="1572" spans="8:95" s="44" customFormat="1">
      <c r="H1572" s="70"/>
      <c r="Q1572" s="46"/>
      <c r="BG1572" s="45"/>
      <c r="BI1572" s="46"/>
      <c r="BQ1572" s="46"/>
      <c r="BR1572" s="47"/>
      <c r="CQ1572" s="48"/>
    </row>
    <row r="1573" spans="8:95" s="44" customFormat="1">
      <c r="H1573" s="70"/>
      <c r="Q1573" s="46"/>
      <c r="BG1573" s="45"/>
      <c r="BI1573" s="46"/>
      <c r="BQ1573" s="46"/>
      <c r="BR1573" s="47"/>
      <c r="CQ1573" s="48"/>
    </row>
    <row r="1574" spans="8:95" s="44" customFormat="1">
      <c r="H1574" s="70"/>
      <c r="Q1574" s="46"/>
      <c r="BG1574" s="45"/>
      <c r="BI1574" s="46"/>
      <c r="BQ1574" s="46"/>
      <c r="BR1574" s="47"/>
      <c r="CQ1574" s="48"/>
    </row>
    <row r="1575" spans="8:95" s="44" customFormat="1">
      <c r="H1575" s="70"/>
      <c r="Q1575" s="46"/>
      <c r="BG1575" s="45"/>
      <c r="BI1575" s="46"/>
      <c r="BQ1575" s="46"/>
      <c r="BR1575" s="47"/>
      <c r="CQ1575" s="48"/>
    </row>
    <row r="1576" spans="8:95" s="44" customFormat="1">
      <c r="H1576" s="70"/>
      <c r="Q1576" s="46"/>
      <c r="BG1576" s="45"/>
      <c r="BI1576" s="46"/>
      <c r="BQ1576" s="46"/>
      <c r="BR1576" s="47"/>
      <c r="CQ1576" s="48"/>
    </row>
    <row r="1577" spans="8:95" s="44" customFormat="1">
      <c r="H1577" s="70"/>
      <c r="Q1577" s="46"/>
      <c r="BG1577" s="45"/>
      <c r="BI1577" s="46"/>
      <c r="BQ1577" s="46"/>
      <c r="BR1577" s="47"/>
      <c r="CQ1577" s="48"/>
    </row>
    <row r="1578" spans="8:95" s="44" customFormat="1">
      <c r="H1578" s="70"/>
      <c r="Q1578" s="46"/>
      <c r="BG1578" s="45"/>
      <c r="BI1578" s="46"/>
      <c r="BQ1578" s="46"/>
      <c r="BR1578" s="47"/>
      <c r="CQ1578" s="48"/>
    </row>
    <row r="1579" spans="8:95" s="44" customFormat="1">
      <c r="H1579" s="70"/>
      <c r="Q1579" s="46"/>
      <c r="BG1579" s="45"/>
      <c r="BI1579" s="46"/>
      <c r="BQ1579" s="46"/>
      <c r="BR1579" s="47"/>
      <c r="CQ1579" s="48"/>
    </row>
    <row r="1580" spans="8:95" s="44" customFormat="1">
      <c r="H1580" s="70"/>
      <c r="Q1580" s="46"/>
      <c r="BG1580" s="45"/>
      <c r="BI1580" s="46"/>
      <c r="BQ1580" s="46"/>
      <c r="BR1580" s="47"/>
      <c r="CQ1580" s="48"/>
    </row>
    <row r="1581" spans="8:95" s="44" customFormat="1">
      <c r="H1581" s="70"/>
      <c r="Q1581" s="46"/>
      <c r="BG1581" s="45"/>
      <c r="BI1581" s="46"/>
      <c r="BQ1581" s="46"/>
      <c r="BR1581" s="47"/>
      <c r="CQ1581" s="48"/>
    </row>
    <row r="1582" spans="8:95" s="44" customFormat="1">
      <c r="H1582" s="70"/>
      <c r="Q1582" s="46"/>
      <c r="BG1582" s="45"/>
      <c r="BI1582" s="46"/>
      <c r="BQ1582" s="46"/>
      <c r="BR1582" s="47"/>
      <c r="CQ1582" s="48"/>
    </row>
    <row r="1583" spans="8:95" s="44" customFormat="1">
      <c r="H1583" s="70"/>
      <c r="Q1583" s="46"/>
      <c r="BG1583" s="45"/>
      <c r="BI1583" s="46"/>
      <c r="BQ1583" s="46"/>
      <c r="BR1583" s="47"/>
      <c r="CQ1583" s="48"/>
    </row>
    <row r="1584" spans="8:95" s="44" customFormat="1">
      <c r="H1584" s="70"/>
      <c r="Q1584" s="46"/>
      <c r="BG1584" s="45"/>
      <c r="BI1584" s="46"/>
      <c r="BQ1584" s="46"/>
      <c r="BR1584" s="47"/>
      <c r="CQ1584" s="48"/>
    </row>
    <row r="1585" spans="8:95" s="44" customFormat="1">
      <c r="H1585" s="70"/>
      <c r="Q1585" s="46"/>
      <c r="BG1585" s="45"/>
      <c r="BI1585" s="46"/>
      <c r="BQ1585" s="46"/>
      <c r="BR1585" s="47"/>
      <c r="CQ1585" s="48"/>
    </row>
    <row r="1586" spans="8:95" s="44" customFormat="1">
      <c r="H1586" s="70"/>
      <c r="Q1586" s="46"/>
      <c r="BG1586" s="45"/>
      <c r="BI1586" s="46"/>
      <c r="BQ1586" s="46"/>
      <c r="BR1586" s="47"/>
      <c r="CQ1586" s="48"/>
    </row>
    <row r="1587" spans="8:95" s="44" customFormat="1">
      <c r="H1587" s="70"/>
      <c r="Q1587" s="46"/>
      <c r="BG1587" s="45"/>
      <c r="BI1587" s="46"/>
      <c r="BQ1587" s="46"/>
      <c r="BR1587" s="47"/>
      <c r="CQ1587" s="48"/>
    </row>
    <row r="1588" spans="8:95" s="44" customFormat="1">
      <c r="H1588" s="70"/>
      <c r="Q1588" s="46"/>
      <c r="BG1588" s="45"/>
      <c r="BI1588" s="46"/>
      <c r="BQ1588" s="46"/>
      <c r="BR1588" s="47"/>
      <c r="CQ1588" s="48"/>
    </row>
    <row r="1589" spans="8:95" s="44" customFormat="1">
      <c r="H1589" s="70"/>
      <c r="Q1589" s="46"/>
      <c r="BG1589" s="45"/>
      <c r="BI1589" s="46"/>
      <c r="BQ1589" s="46"/>
      <c r="BR1589" s="47"/>
      <c r="CQ1589" s="48"/>
    </row>
    <row r="1590" spans="8:95" s="44" customFormat="1">
      <c r="H1590" s="70"/>
      <c r="Q1590" s="46"/>
      <c r="BG1590" s="45"/>
      <c r="BI1590" s="46"/>
      <c r="BQ1590" s="46"/>
      <c r="BR1590" s="47"/>
      <c r="CQ1590" s="48"/>
    </row>
    <row r="1591" spans="8:95" s="44" customFormat="1">
      <c r="H1591" s="70"/>
      <c r="Q1591" s="46"/>
      <c r="BG1591" s="45"/>
      <c r="BI1591" s="46"/>
      <c r="BQ1591" s="46"/>
      <c r="BR1591" s="47"/>
      <c r="CQ1591" s="48"/>
    </row>
    <row r="1592" spans="8:95" s="44" customFormat="1">
      <c r="H1592" s="70"/>
      <c r="Q1592" s="46"/>
      <c r="BG1592" s="45"/>
      <c r="BI1592" s="46"/>
      <c r="BQ1592" s="46"/>
      <c r="BR1592" s="47"/>
      <c r="CQ1592" s="48"/>
    </row>
    <row r="1593" spans="8:95" s="44" customFormat="1">
      <c r="H1593" s="70"/>
      <c r="Q1593" s="46"/>
      <c r="BG1593" s="45"/>
      <c r="BI1593" s="46"/>
      <c r="BQ1593" s="46"/>
      <c r="BR1593" s="47"/>
      <c r="CQ1593" s="48"/>
    </row>
    <row r="1594" spans="8:95" s="44" customFormat="1">
      <c r="H1594" s="70"/>
      <c r="Q1594" s="46"/>
      <c r="BG1594" s="45"/>
      <c r="BI1594" s="46"/>
      <c r="BQ1594" s="46"/>
      <c r="BR1594" s="47"/>
      <c r="CQ1594" s="48"/>
    </row>
    <row r="1595" spans="8:95" s="44" customFormat="1">
      <c r="H1595" s="70"/>
      <c r="Q1595" s="46"/>
      <c r="BG1595" s="45"/>
      <c r="BI1595" s="46"/>
      <c r="BQ1595" s="46"/>
      <c r="BR1595" s="47"/>
      <c r="CQ1595" s="48"/>
    </row>
    <row r="1596" spans="8:95" s="44" customFormat="1">
      <c r="H1596" s="70"/>
      <c r="Q1596" s="46"/>
      <c r="BG1596" s="45"/>
      <c r="BI1596" s="46"/>
      <c r="BQ1596" s="46"/>
      <c r="BR1596" s="47"/>
      <c r="CQ1596" s="48"/>
    </row>
    <row r="1597" spans="8:95" s="44" customFormat="1">
      <c r="H1597" s="70"/>
      <c r="Q1597" s="46"/>
      <c r="BG1597" s="45"/>
      <c r="BI1597" s="46"/>
      <c r="BQ1597" s="46"/>
      <c r="BR1597" s="47"/>
      <c r="CQ1597" s="48"/>
    </row>
    <row r="1598" spans="8:95" s="44" customFormat="1">
      <c r="H1598" s="70"/>
      <c r="Q1598" s="46"/>
      <c r="BG1598" s="45"/>
      <c r="BI1598" s="46"/>
      <c r="BQ1598" s="46"/>
      <c r="BR1598" s="47"/>
      <c r="CQ1598" s="48"/>
    </row>
    <row r="1599" spans="8:95" s="44" customFormat="1">
      <c r="H1599" s="70"/>
      <c r="Q1599" s="46"/>
      <c r="BG1599" s="45"/>
      <c r="BI1599" s="46"/>
      <c r="BQ1599" s="46"/>
      <c r="BR1599" s="47"/>
      <c r="CQ1599" s="48"/>
    </row>
    <row r="1600" spans="8:95" s="44" customFormat="1">
      <c r="H1600" s="70"/>
      <c r="Q1600" s="46"/>
      <c r="BG1600" s="45"/>
      <c r="BI1600" s="46"/>
      <c r="BQ1600" s="46"/>
      <c r="BR1600" s="47"/>
      <c r="CQ1600" s="48"/>
    </row>
    <row r="1601" spans="8:95" s="44" customFormat="1">
      <c r="H1601" s="70"/>
      <c r="Q1601" s="46"/>
      <c r="BG1601" s="45"/>
      <c r="BI1601" s="46"/>
      <c r="BQ1601" s="46"/>
      <c r="BR1601" s="47"/>
      <c r="CQ1601" s="48"/>
    </row>
    <row r="1602" spans="8:95" s="44" customFormat="1">
      <c r="H1602" s="70"/>
      <c r="Q1602" s="46"/>
      <c r="BG1602" s="45"/>
      <c r="BI1602" s="46"/>
      <c r="BQ1602" s="46"/>
      <c r="BR1602" s="47"/>
      <c r="CQ1602" s="48"/>
    </row>
    <row r="1603" spans="8:95" s="44" customFormat="1">
      <c r="H1603" s="70"/>
      <c r="Q1603" s="46"/>
      <c r="BG1603" s="45"/>
      <c r="BI1603" s="46"/>
      <c r="BQ1603" s="46"/>
      <c r="BR1603" s="47"/>
      <c r="CQ1603" s="48"/>
    </row>
    <row r="1604" spans="8:95" s="44" customFormat="1">
      <c r="H1604" s="70"/>
      <c r="Q1604" s="46"/>
      <c r="BG1604" s="45"/>
      <c r="BI1604" s="46"/>
      <c r="BQ1604" s="46"/>
      <c r="BR1604" s="47"/>
      <c r="CQ1604" s="48"/>
    </row>
    <row r="1605" spans="8:95" s="44" customFormat="1">
      <c r="H1605" s="70"/>
      <c r="Q1605" s="46"/>
      <c r="BG1605" s="45"/>
      <c r="BI1605" s="46"/>
      <c r="BQ1605" s="46"/>
      <c r="BR1605" s="47"/>
      <c r="CQ1605" s="48"/>
    </row>
    <row r="1606" spans="8:95" s="44" customFormat="1">
      <c r="H1606" s="70"/>
      <c r="Q1606" s="46"/>
      <c r="BG1606" s="45"/>
      <c r="BI1606" s="46"/>
      <c r="BQ1606" s="46"/>
      <c r="BR1606" s="47"/>
      <c r="CQ1606" s="48"/>
    </row>
    <row r="1607" spans="8:95" s="44" customFormat="1">
      <c r="H1607" s="70"/>
      <c r="Q1607" s="46"/>
      <c r="BG1607" s="45"/>
      <c r="BI1607" s="46"/>
      <c r="BQ1607" s="46"/>
      <c r="BR1607" s="47"/>
      <c r="CQ1607" s="48"/>
    </row>
    <row r="1608" spans="8:95" s="44" customFormat="1">
      <c r="H1608" s="70"/>
      <c r="Q1608" s="46"/>
      <c r="BG1608" s="45"/>
      <c r="BI1608" s="46"/>
      <c r="BQ1608" s="46"/>
      <c r="BR1608" s="47"/>
      <c r="CQ1608" s="48"/>
    </row>
    <row r="1609" spans="8:95" s="44" customFormat="1">
      <c r="H1609" s="70"/>
      <c r="Q1609" s="46"/>
      <c r="BG1609" s="45"/>
      <c r="BI1609" s="46"/>
      <c r="BQ1609" s="46"/>
      <c r="BR1609" s="47"/>
      <c r="CQ1609" s="48"/>
    </row>
    <row r="1610" spans="8:95" s="44" customFormat="1">
      <c r="H1610" s="70"/>
      <c r="Q1610" s="46"/>
      <c r="BG1610" s="45"/>
      <c r="BI1610" s="46"/>
      <c r="BQ1610" s="46"/>
      <c r="BR1610" s="47"/>
      <c r="CQ1610" s="48"/>
    </row>
    <row r="1611" spans="8:95" s="44" customFormat="1">
      <c r="H1611" s="70"/>
      <c r="Q1611" s="46"/>
      <c r="BG1611" s="45"/>
      <c r="BI1611" s="46"/>
      <c r="BQ1611" s="46"/>
      <c r="BR1611" s="47"/>
      <c r="CQ1611" s="48"/>
    </row>
    <row r="1612" spans="8:95" s="44" customFormat="1">
      <c r="H1612" s="70"/>
      <c r="Q1612" s="46"/>
      <c r="BG1612" s="45"/>
      <c r="BI1612" s="46"/>
      <c r="BQ1612" s="46"/>
      <c r="BR1612" s="47"/>
      <c r="CQ1612" s="48"/>
    </row>
    <row r="1613" spans="8:95" s="44" customFormat="1">
      <c r="H1613" s="70"/>
      <c r="Q1613" s="46"/>
      <c r="BG1613" s="45"/>
      <c r="BI1613" s="46"/>
      <c r="BQ1613" s="46"/>
      <c r="BR1613" s="47"/>
      <c r="CQ1613" s="48"/>
    </row>
    <row r="1614" spans="8:95" s="44" customFormat="1">
      <c r="H1614" s="70"/>
      <c r="Q1614" s="46"/>
      <c r="BG1614" s="45"/>
      <c r="BI1614" s="46"/>
      <c r="BQ1614" s="46"/>
      <c r="BR1614" s="47"/>
      <c r="CQ1614" s="48"/>
    </row>
    <row r="1615" spans="8:95" s="44" customFormat="1">
      <c r="H1615" s="70"/>
      <c r="Q1615" s="46"/>
      <c r="BG1615" s="45"/>
      <c r="BI1615" s="46"/>
      <c r="BQ1615" s="46"/>
      <c r="BR1615" s="47"/>
      <c r="CQ1615" s="48"/>
    </row>
    <row r="1616" spans="8:95" s="44" customFormat="1">
      <c r="H1616" s="70"/>
      <c r="Q1616" s="46"/>
      <c r="BG1616" s="45"/>
      <c r="BI1616" s="46"/>
      <c r="BQ1616" s="46"/>
      <c r="BR1616" s="47"/>
      <c r="CQ1616" s="48"/>
    </row>
    <row r="1617" spans="8:95" s="44" customFormat="1">
      <c r="H1617" s="70"/>
      <c r="Q1617" s="46"/>
      <c r="BG1617" s="45"/>
      <c r="BI1617" s="46"/>
      <c r="BQ1617" s="46"/>
      <c r="BR1617" s="47"/>
      <c r="CQ1617" s="48"/>
    </row>
    <row r="1618" spans="8:95" s="44" customFormat="1">
      <c r="H1618" s="70"/>
      <c r="Q1618" s="46"/>
      <c r="BG1618" s="45"/>
      <c r="BI1618" s="46"/>
      <c r="BQ1618" s="46"/>
      <c r="BR1618" s="47"/>
      <c r="CQ1618" s="48"/>
    </row>
    <row r="1619" spans="8:95" s="44" customFormat="1">
      <c r="H1619" s="70"/>
      <c r="Q1619" s="46"/>
      <c r="BG1619" s="45"/>
      <c r="BI1619" s="46"/>
      <c r="BQ1619" s="46"/>
      <c r="BR1619" s="47"/>
      <c r="CQ1619" s="48"/>
    </row>
    <row r="1620" spans="8:95" s="44" customFormat="1">
      <c r="H1620" s="70"/>
      <c r="Q1620" s="46"/>
      <c r="BG1620" s="45"/>
      <c r="BI1620" s="46"/>
      <c r="BQ1620" s="46"/>
      <c r="BR1620" s="47"/>
      <c r="CQ1620" s="48"/>
    </row>
    <row r="1621" spans="8:95" s="44" customFormat="1">
      <c r="H1621" s="70"/>
      <c r="Q1621" s="46"/>
      <c r="BG1621" s="45"/>
      <c r="BI1621" s="46"/>
      <c r="BQ1621" s="46"/>
      <c r="BR1621" s="47"/>
      <c r="CQ1621" s="48"/>
    </row>
    <row r="1622" spans="8:95" s="44" customFormat="1">
      <c r="H1622" s="70"/>
      <c r="Q1622" s="46"/>
      <c r="BG1622" s="45"/>
      <c r="BI1622" s="46"/>
      <c r="BQ1622" s="46"/>
      <c r="BR1622" s="47"/>
      <c r="CQ1622" s="48"/>
    </row>
    <row r="1623" spans="8:95" s="44" customFormat="1">
      <c r="H1623" s="70"/>
      <c r="Q1623" s="46"/>
      <c r="BG1623" s="45"/>
      <c r="BI1623" s="46"/>
      <c r="BQ1623" s="46"/>
      <c r="BR1623" s="47"/>
      <c r="CQ1623" s="48"/>
    </row>
    <row r="1624" spans="8:95" s="44" customFormat="1">
      <c r="H1624" s="70"/>
      <c r="Q1624" s="46"/>
      <c r="BG1624" s="45"/>
      <c r="BI1624" s="46"/>
      <c r="BQ1624" s="46"/>
      <c r="BR1624" s="47"/>
      <c r="CQ1624" s="48"/>
    </row>
    <row r="1625" spans="8:95" s="44" customFormat="1">
      <c r="H1625" s="70"/>
      <c r="Q1625" s="46"/>
      <c r="BG1625" s="45"/>
      <c r="BI1625" s="46"/>
      <c r="BQ1625" s="46"/>
      <c r="BR1625" s="47"/>
      <c r="CQ1625" s="48"/>
    </row>
    <row r="1626" spans="8:95" s="44" customFormat="1">
      <c r="H1626" s="70"/>
      <c r="Q1626" s="46"/>
      <c r="BG1626" s="45"/>
      <c r="BI1626" s="46"/>
      <c r="BQ1626" s="46"/>
      <c r="BR1626" s="47"/>
      <c r="CQ1626" s="48"/>
    </row>
    <row r="1627" spans="8:95" s="44" customFormat="1">
      <c r="H1627" s="70"/>
      <c r="Q1627" s="46"/>
      <c r="BG1627" s="45"/>
      <c r="BI1627" s="46"/>
      <c r="BQ1627" s="46"/>
      <c r="BR1627" s="47"/>
      <c r="CQ1627" s="48"/>
    </row>
    <row r="1628" spans="8:95" s="44" customFormat="1">
      <c r="H1628" s="70"/>
      <c r="Q1628" s="46"/>
      <c r="BG1628" s="45"/>
      <c r="BI1628" s="46"/>
      <c r="BQ1628" s="46"/>
      <c r="BR1628" s="47"/>
      <c r="CQ1628" s="48"/>
    </row>
    <row r="1629" spans="8:95" s="44" customFormat="1">
      <c r="H1629" s="70"/>
      <c r="Q1629" s="46"/>
      <c r="BG1629" s="45"/>
      <c r="BI1629" s="46"/>
      <c r="BQ1629" s="46"/>
      <c r="BR1629" s="47"/>
      <c r="CQ1629" s="48"/>
    </row>
    <row r="1630" spans="8:95" s="44" customFormat="1">
      <c r="H1630" s="70"/>
      <c r="Q1630" s="46"/>
      <c r="BG1630" s="45"/>
      <c r="BI1630" s="46"/>
      <c r="BQ1630" s="46"/>
      <c r="BR1630" s="47"/>
      <c r="CQ1630" s="48"/>
    </row>
    <row r="1631" spans="8:95" s="44" customFormat="1">
      <c r="H1631" s="70"/>
      <c r="Q1631" s="46"/>
      <c r="BG1631" s="45"/>
      <c r="BI1631" s="46"/>
      <c r="BQ1631" s="46"/>
      <c r="BR1631" s="47"/>
      <c r="CQ1631" s="48"/>
    </row>
    <row r="1632" spans="8:95" s="44" customFormat="1">
      <c r="H1632" s="70"/>
      <c r="Q1632" s="46"/>
      <c r="BG1632" s="45"/>
      <c r="BI1632" s="46"/>
      <c r="BQ1632" s="46"/>
      <c r="BR1632" s="47"/>
      <c r="CQ1632" s="48"/>
    </row>
    <row r="1633" spans="8:95" s="44" customFormat="1">
      <c r="H1633" s="70"/>
      <c r="Q1633" s="46"/>
      <c r="BG1633" s="45"/>
      <c r="BI1633" s="46"/>
      <c r="BQ1633" s="46"/>
      <c r="BR1633" s="47"/>
      <c r="CQ1633" s="48"/>
    </row>
    <row r="1634" spans="8:95" s="44" customFormat="1">
      <c r="H1634" s="70"/>
      <c r="Q1634" s="46"/>
      <c r="BG1634" s="45"/>
      <c r="BI1634" s="46"/>
      <c r="BQ1634" s="46"/>
      <c r="BR1634" s="47"/>
      <c r="CQ1634" s="48"/>
    </row>
    <row r="1635" spans="8:95" s="44" customFormat="1">
      <c r="H1635" s="70"/>
      <c r="Q1635" s="46"/>
      <c r="BG1635" s="45"/>
      <c r="BI1635" s="46"/>
      <c r="BQ1635" s="46"/>
      <c r="BR1635" s="47"/>
      <c r="CQ1635" s="48"/>
    </row>
    <row r="1636" spans="8:95" s="44" customFormat="1">
      <c r="H1636" s="70"/>
      <c r="Q1636" s="46"/>
      <c r="BG1636" s="45"/>
      <c r="BI1636" s="46"/>
      <c r="BQ1636" s="46"/>
      <c r="BR1636" s="47"/>
      <c r="CQ1636" s="48"/>
    </row>
    <row r="1637" spans="8:95" s="44" customFormat="1">
      <c r="H1637" s="70"/>
      <c r="Q1637" s="46"/>
      <c r="BG1637" s="45"/>
      <c r="BI1637" s="46"/>
      <c r="BQ1637" s="46"/>
      <c r="BR1637" s="47"/>
      <c r="CQ1637" s="48"/>
    </row>
    <row r="1638" spans="8:95" s="44" customFormat="1">
      <c r="H1638" s="70"/>
      <c r="Q1638" s="46"/>
      <c r="BG1638" s="45"/>
      <c r="BI1638" s="46"/>
      <c r="BQ1638" s="46"/>
      <c r="BR1638" s="47"/>
      <c r="CQ1638" s="48"/>
    </row>
    <row r="1639" spans="8:95" s="44" customFormat="1">
      <c r="H1639" s="70"/>
      <c r="Q1639" s="46"/>
      <c r="BG1639" s="45"/>
      <c r="BI1639" s="46"/>
      <c r="BQ1639" s="46"/>
      <c r="BR1639" s="47"/>
      <c r="CQ1639" s="48"/>
    </row>
    <row r="1640" spans="8:95" s="44" customFormat="1">
      <c r="H1640" s="70"/>
      <c r="Q1640" s="46"/>
      <c r="BG1640" s="45"/>
      <c r="BI1640" s="46"/>
      <c r="BQ1640" s="46"/>
      <c r="BR1640" s="47"/>
      <c r="CQ1640" s="48"/>
    </row>
    <row r="1641" spans="8:95" s="44" customFormat="1">
      <c r="H1641" s="70"/>
      <c r="Q1641" s="46"/>
      <c r="BG1641" s="45"/>
      <c r="BI1641" s="46"/>
      <c r="BQ1641" s="46"/>
      <c r="BR1641" s="47"/>
      <c r="CQ1641" s="48"/>
    </row>
    <row r="1642" spans="8:95" s="44" customFormat="1">
      <c r="H1642" s="70"/>
      <c r="Q1642" s="46"/>
      <c r="BG1642" s="45"/>
      <c r="BI1642" s="46"/>
      <c r="BQ1642" s="46"/>
      <c r="BR1642" s="47"/>
      <c r="CQ1642" s="48"/>
    </row>
    <row r="1643" spans="8:95" s="44" customFormat="1">
      <c r="H1643" s="70"/>
      <c r="Q1643" s="46"/>
      <c r="BG1643" s="45"/>
      <c r="BI1643" s="46"/>
      <c r="BQ1643" s="46"/>
      <c r="BR1643" s="47"/>
      <c r="CQ1643" s="48"/>
    </row>
    <row r="1644" spans="8:95" s="44" customFormat="1">
      <c r="H1644" s="70"/>
      <c r="Q1644" s="46"/>
      <c r="BG1644" s="45"/>
      <c r="BI1644" s="46"/>
      <c r="BQ1644" s="46"/>
      <c r="BR1644" s="47"/>
      <c r="CQ1644" s="48"/>
    </row>
    <row r="1645" spans="8:95" s="44" customFormat="1">
      <c r="H1645" s="70"/>
      <c r="Q1645" s="46"/>
      <c r="BG1645" s="45"/>
      <c r="BI1645" s="46"/>
      <c r="BQ1645" s="46"/>
      <c r="BR1645" s="47"/>
      <c r="CQ1645" s="48"/>
    </row>
    <row r="1646" spans="8:95" s="44" customFormat="1">
      <c r="H1646" s="70"/>
      <c r="Q1646" s="46"/>
      <c r="BG1646" s="45"/>
      <c r="BI1646" s="46"/>
      <c r="BQ1646" s="46"/>
      <c r="BR1646" s="47"/>
      <c r="CQ1646" s="48"/>
    </row>
    <row r="1647" spans="8:95" s="44" customFormat="1">
      <c r="H1647" s="70"/>
      <c r="Q1647" s="46"/>
      <c r="BG1647" s="45"/>
      <c r="BI1647" s="46"/>
      <c r="BQ1647" s="46"/>
      <c r="BR1647" s="47"/>
      <c r="CQ1647" s="48"/>
    </row>
    <row r="1648" spans="8:95" s="44" customFormat="1">
      <c r="H1648" s="70"/>
      <c r="Q1648" s="46"/>
      <c r="BG1648" s="45"/>
      <c r="BI1648" s="46"/>
      <c r="BQ1648" s="46"/>
      <c r="BR1648" s="47"/>
      <c r="CQ1648" s="48"/>
    </row>
    <row r="1649" spans="8:95" s="44" customFormat="1">
      <c r="H1649" s="70"/>
      <c r="Q1649" s="46"/>
      <c r="BG1649" s="45"/>
      <c r="BI1649" s="46"/>
      <c r="BQ1649" s="46"/>
      <c r="BR1649" s="47"/>
      <c r="CQ1649" s="48"/>
    </row>
    <row r="1650" spans="8:95" s="44" customFormat="1">
      <c r="H1650" s="70"/>
      <c r="Q1650" s="46"/>
      <c r="BG1650" s="45"/>
      <c r="BI1650" s="46"/>
      <c r="BQ1650" s="46"/>
      <c r="BR1650" s="47"/>
      <c r="CQ1650" s="48"/>
    </row>
    <row r="1651" spans="8:95" s="44" customFormat="1">
      <c r="H1651" s="70"/>
      <c r="Q1651" s="46"/>
      <c r="BG1651" s="45"/>
      <c r="BI1651" s="46"/>
      <c r="BQ1651" s="46"/>
      <c r="BR1651" s="47"/>
      <c r="CQ1651" s="48"/>
    </row>
    <row r="1652" spans="8:95" s="44" customFormat="1">
      <c r="H1652" s="70"/>
      <c r="Q1652" s="46"/>
      <c r="BG1652" s="45"/>
      <c r="BI1652" s="46"/>
      <c r="BQ1652" s="46"/>
      <c r="BR1652" s="47"/>
      <c r="CQ1652" s="48"/>
    </row>
    <row r="1653" spans="8:95" s="44" customFormat="1">
      <c r="H1653" s="70"/>
      <c r="Q1653" s="46"/>
      <c r="BG1653" s="45"/>
      <c r="BI1653" s="46"/>
      <c r="BQ1653" s="46"/>
      <c r="BR1653" s="47"/>
      <c r="CQ1653" s="48"/>
    </row>
    <row r="1654" spans="8:95" s="44" customFormat="1">
      <c r="H1654" s="70"/>
      <c r="Q1654" s="46"/>
      <c r="BG1654" s="45"/>
      <c r="BI1654" s="46"/>
      <c r="BQ1654" s="46"/>
      <c r="BR1654" s="47"/>
      <c r="CQ1654" s="48"/>
    </row>
    <row r="1655" spans="8:95" s="44" customFormat="1">
      <c r="H1655" s="70"/>
      <c r="Q1655" s="46"/>
      <c r="BG1655" s="45"/>
      <c r="BI1655" s="46"/>
      <c r="BQ1655" s="46"/>
      <c r="BR1655" s="47"/>
      <c r="CQ1655" s="48"/>
    </row>
    <row r="1656" spans="8:95" s="44" customFormat="1">
      <c r="H1656" s="70"/>
      <c r="Q1656" s="46"/>
      <c r="BG1656" s="45"/>
      <c r="BI1656" s="46"/>
      <c r="BQ1656" s="46"/>
      <c r="BR1656" s="47"/>
      <c r="CQ1656" s="48"/>
    </row>
    <row r="1657" spans="8:95" s="44" customFormat="1">
      <c r="H1657" s="70"/>
      <c r="Q1657" s="46"/>
      <c r="BG1657" s="45"/>
      <c r="BI1657" s="46"/>
      <c r="BQ1657" s="46"/>
      <c r="BR1657" s="47"/>
      <c r="CQ1657" s="48"/>
    </row>
    <row r="1658" spans="8:95" s="44" customFormat="1">
      <c r="H1658" s="70"/>
      <c r="Q1658" s="46"/>
      <c r="BG1658" s="45"/>
      <c r="BI1658" s="46"/>
      <c r="BQ1658" s="46"/>
      <c r="BR1658" s="47"/>
      <c r="CQ1658" s="48"/>
    </row>
    <row r="1659" spans="8:95" s="44" customFormat="1">
      <c r="H1659" s="70"/>
      <c r="Q1659" s="46"/>
      <c r="BG1659" s="45"/>
      <c r="BI1659" s="46"/>
      <c r="BQ1659" s="46"/>
      <c r="BR1659" s="47"/>
      <c r="CQ1659" s="48"/>
    </row>
    <row r="1660" spans="8:95" s="44" customFormat="1">
      <c r="H1660" s="70"/>
      <c r="Q1660" s="46"/>
      <c r="BG1660" s="45"/>
      <c r="BI1660" s="46"/>
      <c r="BQ1660" s="46"/>
      <c r="BR1660" s="47"/>
      <c r="CQ1660" s="48"/>
    </row>
    <row r="1661" spans="8:95" s="44" customFormat="1">
      <c r="H1661" s="70"/>
      <c r="Q1661" s="46"/>
      <c r="BG1661" s="45"/>
      <c r="BI1661" s="46"/>
      <c r="BQ1661" s="46"/>
      <c r="BR1661" s="47"/>
      <c r="CQ1661" s="48"/>
    </row>
    <row r="1662" spans="8:95" s="44" customFormat="1">
      <c r="H1662" s="70"/>
      <c r="Q1662" s="46"/>
      <c r="BG1662" s="45"/>
      <c r="BI1662" s="46"/>
      <c r="BQ1662" s="46"/>
      <c r="BR1662" s="47"/>
      <c r="CQ1662" s="48"/>
    </row>
    <row r="1663" spans="8:95" s="44" customFormat="1">
      <c r="H1663" s="70"/>
      <c r="Q1663" s="46"/>
      <c r="BG1663" s="45"/>
      <c r="BI1663" s="46"/>
      <c r="BQ1663" s="46"/>
      <c r="BR1663" s="47"/>
      <c r="CQ1663" s="48"/>
    </row>
    <row r="1664" spans="8:95" s="44" customFormat="1">
      <c r="H1664" s="70"/>
      <c r="Q1664" s="46"/>
      <c r="BG1664" s="45"/>
      <c r="BI1664" s="46"/>
      <c r="BQ1664" s="46"/>
      <c r="BR1664" s="47"/>
      <c r="CQ1664" s="48"/>
    </row>
    <row r="1665" spans="8:95" s="44" customFormat="1">
      <c r="H1665" s="70"/>
      <c r="Q1665" s="46"/>
      <c r="BG1665" s="45"/>
      <c r="BI1665" s="46"/>
      <c r="BQ1665" s="46"/>
      <c r="BR1665" s="47"/>
      <c r="CQ1665" s="48"/>
    </row>
    <row r="1666" spans="8:95" s="44" customFormat="1">
      <c r="H1666" s="70"/>
      <c r="Q1666" s="46"/>
      <c r="BG1666" s="45"/>
      <c r="BI1666" s="46"/>
      <c r="BQ1666" s="46"/>
      <c r="BR1666" s="47"/>
      <c r="CQ1666" s="48"/>
    </row>
    <row r="1667" spans="8:95" s="44" customFormat="1">
      <c r="H1667" s="70"/>
      <c r="Q1667" s="46"/>
      <c r="BG1667" s="45"/>
      <c r="BI1667" s="46"/>
      <c r="BQ1667" s="46"/>
      <c r="BR1667" s="47"/>
      <c r="CQ1667" s="48"/>
    </row>
    <row r="1668" spans="8:95" s="44" customFormat="1">
      <c r="H1668" s="70"/>
      <c r="Q1668" s="46"/>
      <c r="BG1668" s="45"/>
      <c r="BI1668" s="46"/>
      <c r="BQ1668" s="46"/>
      <c r="BR1668" s="47"/>
      <c r="CQ1668" s="48"/>
    </row>
    <row r="1669" spans="8:95" s="44" customFormat="1">
      <c r="H1669" s="70"/>
      <c r="Q1669" s="46"/>
      <c r="BG1669" s="45"/>
      <c r="BI1669" s="46"/>
      <c r="BQ1669" s="46"/>
      <c r="BR1669" s="47"/>
      <c r="CQ1669" s="48"/>
    </row>
    <row r="1670" spans="8:95" s="44" customFormat="1">
      <c r="H1670" s="70"/>
      <c r="Q1670" s="46"/>
      <c r="BG1670" s="45"/>
      <c r="BI1670" s="46"/>
      <c r="BQ1670" s="46"/>
      <c r="BR1670" s="47"/>
      <c r="CQ1670" s="48"/>
    </row>
    <row r="1671" spans="8:95" s="44" customFormat="1">
      <c r="H1671" s="70"/>
      <c r="Q1671" s="46"/>
      <c r="BG1671" s="45"/>
      <c r="BI1671" s="46"/>
      <c r="BQ1671" s="46"/>
      <c r="BR1671" s="47"/>
      <c r="CQ1671" s="48"/>
    </row>
    <row r="1672" spans="8:95" s="44" customFormat="1">
      <c r="H1672" s="70"/>
      <c r="Q1672" s="46"/>
      <c r="BG1672" s="45"/>
      <c r="BI1672" s="46"/>
      <c r="BQ1672" s="46"/>
      <c r="BR1672" s="47"/>
      <c r="CQ1672" s="48"/>
    </row>
    <row r="1673" spans="8:95" s="44" customFormat="1">
      <c r="H1673" s="70"/>
      <c r="Q1673" s="46"/>
      <c r="BG1673" s="45"/>
      <c r="BI1673" s="46"/>
      <c r="BQ1673" s="46"/>
      <c r="BR1673" s="47"/>
      <c r="CQ1673" s="48"/>
    </row>
    <row r="1674" spans="8:95" s="44" customFormat="1">
      <c r="H1674" s="70"/>
      <c r="Q1674" s="46"/>
      <c r="BG1674" s="45"/>
      <c r="BI1674" s="46"/>
      <c r="BQ1674" s="46"/>
      <c r="BR1674" s="47"/>
      <c r="CQ1674" s="48"/>
    </row>
    <row r="1675" spans="8:95" s="44" customFormat="1">
      <c r="H1675" s="70"/>
      <c r="Q1675" s="46"/>
      <c r="BG1675" s="45"/>
      <c r="BI1675" s="46"/>
      <c r="BQ1675" s="46"/>
      <c r="BR1675" s="47"/>
      <c r="CQ1675" s="48"/>
    </row>
    <row r="1676" spans="8:95" s="44" customFormat="1">
      <c r="H1676" s="70"/>
      <c r="Q1676" s="46"/>
      <c r="BG1676" s="45"/>
      <c r="BI1676" s="46"/>
      <c r="BQ1676" s="46"/>
      <c r="BR1676" s="47"/>
      <c r="CQ1676" s="48"/>
    </row>
    <row r="1677" spans="8:95" s="44" customFormat="1">
      <c r="H1677" s="70"/>
      <c r="Q1677" s="46"/>
      <c r="BG1677" s="45"/>
      <c r="BI1677" s="46"/>
      <c r="BQ1677" s="46"/>
      <c r="BR1677" s="47"/>
      <c r="CQ1677" s="48"/>
    </row>
    <row r="1678" spans="8:95" s="44" customFormat="1">
      <c r="H1678" s="70"/>
      <c r="Q1678" s="46"/>
      <c r="BG1678" s="45"/>
      <c r="BI1678" s="46"/>
      <c r="BQ1678" s="46"/>
      <c r="BR1678" s="47"/>
      <c r="CQ1678" s="48"/>
    </row>
    <row r="1679" spans="8:95" s="44" customFormat="1">
      <c r="H1679" s="70"/>
      <c r="Q1679" s="46"/>
      <c r="BG1679" s="45"/>
      <c r="BI1679" s="46"/>
      <c r="BQ1679" s="46"/>
      <c r="BR1679" s="47"/>
      <c r="CQ1679" s="48"/>
    </row>
    <row r="1680" spans="8:95" s="44" customFormat="1">
      <c r="H1680" s="70"/>
      <c r="Q1680" s="46"/>
      <c r="BG1680" s="45"/>
      <c r="BI1680" s="46"/>
      <c r="BQ1680" s="46"/>
      <c r="BR1680" s="47"/>
      <c r="CQ1680" s="48"/>
    </row>
    <row r="1681" spans="8:95" s="44" customFormat="1">
      <c r="H1681" s="70"/>
      <c r="Q1681" s="46"/>
      <c r="BG1681" s="45"/>
      <c r="BI1681" s="46"/>
      <c r="BQ1681" s="46"/>
      <c r="BR1681" s="47"/>
      <c r="CQ1681" s="48"/>
    </row>
    <row r="1682" spans="8:95" s="44" customFormat="1">
      <c r="H1682" s="70"/>
      <c r="Q1682" s="46"/>
      <c r="BG1682" s="45"/>
      <c r="BI1682" s="46"/>
      <c r="BQ1682" s="46"/>
      <c r="BR1682" s="47"/>
      <c r="CQ1682" s="48"/>
    </row>
    <row r="1683" spans="8:95" s="44" customFormat="1">
      <c r="H1683" s="70"/>
      <c r="Q1683" s="46"/>
      <c r="BG1683" s="45"/>
      <c r="BI1683" s="46"/>
      <c r="BQ1683" s="46"/>
      <c r="BR1683" s="47"/>
      <c r="CQ1683" s="48"/>
    </row>
    <row r="1684" spans="8:95" s="44" customFormat="1">
      <c r="H1684" s="70"/>
      <c r="Q1684" s="46"/>
      <c r="BG1684" s="45"/>
      <c r="BI1684" s="46"/>
      <c r="BQ1684" s="46"/>
      <c r="BR1684" s="47"/>
      <c r="CQ1684" s="48"/>
    </row>
    <row r="1685" spans="8:95" s="44" customFormat="1">
      <c r="H1685" s="70"/>
      <c r="Q1685" s="46"/>
      <c r="BG1685" s="45"/>
      <c r="BI1685" s="46"/>
      <c r="BQ1685" s="46"/>
      <c r="BR1685" s="47"/>
      <c r="CQ1685" s="48"/>
    </row>
    <row r="1686" spans="8:95" s="44" customFormat="1">
      <c r="H1686" s="70"/>
      <c r="Q1686" s="46"/>
      <c r="BG1686" s="45"/>
      <c r="BI1686" s="46"/>
      <c r="BQ1686" s="46"/>
      <c r="BR1686" s="47"/>
      <c r="CQ1686" s="48"/>
    </row>
    <row r="1687" spans="8:95" s="44" customFormat="1">
      <c r="H1687" s="70"/>
      <c r="Q1687" s="46"/>
      <c r="BG1687" s="45"/>
      <c r="BI1687" s="46"/>
      <c r="BQ1687" s="46"/>
      <c r="BR1687" s="47"/>
      <c r="CQ1687" s="48"/>
    </row>
    <row r="1688" spans="8:95" s="44" customFormat="1">
      <c r="H1688" s="70"/>
      <c r="Q1688" s="46"/>
      <c r="BG1688" s="45"/>
      <c r="BI1688" s="46"/>
      <c r="BQ1688" s="46"/>
      <c r="BR1688" s="47"/>
      <c r="CQ1688" s="48"/>
    </row>
    <row r="1689" spans="8:95" s="44" customFormat="1">
      <c r="H1689" s="70"/>
      <c r="Q1689" s="46"/>
      <c r="BG1689" s="45"/>
      <c r="BI1689" s="46"/>
      <c r="BQ1689" s="46"/>
      <c r="BR1689" s="47"/>
      <c r="CQ1689" s="48"/>
    </row>
    <row r="1690" spans="8:95" s="44" customFormat="1">
      <c r="H1690" s="70"/>
      <c r="Q1690" s="46"/>
      <c r="BG1690" s="45"/>
      <c r="BI1690" s="46"/>
      <c r="BQ1690" s="46"/>
      <c r="BR1690" s="47"/>
      <c r="CQ1690" s="48"/>
    </row>
    <row r="1691" spans="8:95" s="44" customFormat="1">
      <c r="H1691" s="70"/>
      <c r="Q1691" s="46"/>
      <c r="BG1691" s="45"/>
      <c r="BI1691" s="46"/>
      <c r="BQ1691" s="46"/>
      <c r="BR1691" s="47"/>
      <c r="CQ1691" s="48"/>
    </row>
    <row r="1692" spans="8:95" s="44" customFormat="1">
      <c r="H1692" s="70"/>
      <c r="Q1692" s="46"/>
      <c r="BG1692" s="45"/>
      <c r="BI1692" s="46"/>
      <c r="BQ1692" s="46"/>
      <c r="BR1692" s="47"/>
      <c r="CQ1692" s="48"/>
    </row>
    <row r="1693" spans="8:95" s="44" customFormat="1">
      <c r="H1693" s="70"/>
      <c r="Q1693" s="46"/>
      <c r="BG1693" s="45"/>
      <c r="BI1693" s="46"/>
      <c r="BQ1693" s="46"/>
      <c r="BR1693" s="47"/>
      <c r="CQ1693" s="48"/>
    </row>
    <row r="1694" spans="8:95" s="44" customFormat="1">
      <c r="H1694" s="70"/>
      <c r="Q1694" s="46"/>
      <c r="BG1694" s="45"/>
      <c r="BI1694" s="46"/>
      <c r="BQ1694" s="46"/>
      <c r="BR1694" s="47"/>
      <c r="CQ1694" s="48"/>
    </row>
    <row r="1695" spans="8:95" s="44" customFormat="1">
      <c r="H1695" s="70"/>
      <c r="Q1695" s="46"/>
      <c r="BG1695" s="45"/>
      <c r="BI1695" s="46"/>
      <c r="BQ1695" s="46"/>
      <c r="BR1695" s="47"/>
      <c r="CQ1695" s="48"/>
    </row>
    <row r="1696" spans="8:95" s="44" customFormat="1">
      <c r="H1696" s="70"/>
      <c r="Q1696" s="46"/>
      <c r="BG1696" s="45"/>
      <c r="BI1696" s="46"/>
      <c r="BQ1696" s="46"/>
      <c r="BR1696" s="47"/>
      <c r="CQ1696" s="48"/>
    </row>
    <row r="1697" spans="8:95" s="44" customFormat="1">
      <c r="H1697" s="70"/>
      <c r="Q1697" s="46"/>
      <c r="BG1697" s="45"/>
      <c r="BI1697" s="46"/>
      <c r="BQ1697" s="46"/>
      <c r="BR1697" s="47"/>
      <c r="CQ1697" s="48"/>
    </row>
    <row r="1698" spans="8:95" s="44" customFormat="1">
      <c r="H1698" s="70"/>
      <c r="Q1698" s="46"/>
      <c r="BG1698" s="45"/>
      <c r="BI1698" s="46"/>
      <c r="BQ1698" s="46"/>
      <c r="BR1698" s="47"/>
      <c r="CQ1698" s="48"/>
    </row>
    <row r="1699" spans="8:95" s="44" customFormat="1">
      <c r="H1699" s="70"/>
      <c r="Q1699" s="46"/>
      <c r="BG1699" s="45"/>
      <c r="BI1699" s="46"/>
      <c r="BQ1699" s="46"/>
      <c r="BR1699" s="47"/>
      <c r="CQ1699" s="48"/>
    </row>
    <row r="1700" spans="8:95" s="44" customFormat="1">
      <c r="H1700" s="70"/>
      <c r="Q1700" s="46"/>
      <c r="BG1700" s="45"/>
      <c r="BI1700" s="46"/>
      <c r="BQ1700" s="46"/>
      <c r="BR1700" s="47"/>
      <c r="CQ1700" s="48"/>
    </row>
    <row r="1701" spans="8:95" s="44" customFormat="1">
      <c r="H1701" s="70"/>
      <c r="Q1701" s="46"/>
      <c r="BG1701" s="45"/>
      <c r="BI1701" s="46"/>
      <c r="BQ1701" s="46"/>
      <c r="BR1701" s="47"/>
      <c r="CQ1701" s="48"/>
    </row>
    <row r="1702" spans="8:95" s="44" customFormat="1">
      <c r="H1702" s="70"/>
      <c r="Q1702" s="46"/>
      <c r="BG1702" s="45"/>
      <c r="BI1702" s="46"/>
      <c r="BQ1702" s="46"/>
      <c r="BR1702" s="47"/>
      <c r="CQ1702" s="48"/>
    </row>
    <row r="1703" spans="8:95" s="44" customFormat="1">
      <c r="H1703" s="70"/>
      <c r="Q1703" s="46"/>
      <c r="BG1703" s="45"/>
      <c r="BI1703" s="46"/>
      <c r="BQ1703" s="46"/>
      <c r="BR1703" s="47"/>
      <c r="CQ1703" s="48"/>
    </row>
    <row r="1704" spans="8:95" s="44" customFormat="1">
      <c r="H1704" s="70"/>
      <c r="Q1704" s="46"/>
      <c r="BG1704" s="45"/>
      <c r="BI1704" s="46"/>
      <c r="BQ1704" s="46"/>
      <c r="BR1704" s="47"/>
      <c r="CQ1704" s="48"/>
    </row>
    <row r="1705" spans="8:95" s="44" customFormat="1">
      <c r="H1705" s="70"/>
      <c r="Q1705" s="46"/>
      <c r="BG1705" s="45"/>
      <c r="BI1705" s="46"/>
      <c r="BQ1705" s="46"/>
      <c r="BR1705" s="47"/>
      <c r="CQ1705" s="48"/>
    </row>
    <row r="1706" spans="8:95" s="44" customFormat="1">
      <c r="H1706" s="70"/>
      <c r="Q1706" s="46"/>
      <c r="BG1706" s="45"/>
      <c r="BI1706" s="46"/>
      <c r="BQ1706" s="46"/>
      <c r="BR1706" s="47"/>
      <c r="CQ1706" s="48"/>
    </row>
    <row r="1707" spans="8:95" s="44" customFormat="1">
      <c r="H1707" s="70"/>
      <c r="Q1707" s="46"/>
      <c r="BG1707" s="45"/>
      <c r="BI1707" s="46"/>
      <c r="BQ1707" s="46"/>
      <c r="BR1707" s="47"/>
      <c r="CQ1707" s="48"/>
    </row>
    <row r="1708" spans="8:95" s="44" customFormat="1">
      <c r="H1708" s="70"/>
      <c r="Q1708" s="46"/>
      <c r="BG1708" s="45"/>
      <c r="BI1708" s="46"/>
      <c r="BQ1708" s="46"/>
      <c r="BR1708" s="47"/>
      <c r="CQ1708" s="48"/>
    </row>
    <row r="1709" spans="8:95" s="44" customFormat="1">
      <c r="H1709" s="70"/>
      <c r="Q1709" s="46"/>
      <c r="BG1709" s="45"/>
      <c r="BI1709" s="46"/>
      <c r="BQ1709" s="46"/>
      <c r="BR1709" s="47"/>
      <c r="CQ1709" s="48"/>
    </row>
    <row r="1710" spans="8:95" s="44" customFormat="1">
      <c r="H1710" s="70"/>
      <c r="Q1710" s="46"/>
      <c r="BG1710" s="45"/>
      <c r="BI1710" s="46"/>
      <c r="BQ1710" s="46"/>
      <c r="BR1710" s="47"/>
      <c r="CQ1710" s="48"/>
    </row>
    <row r="1711" spans="8:95" s="44" customFormat="1">
      <c r="H1711" s="70"/>
      <c r="Q1711" s="46"/>
      <c r="BG1711" s="45"/>
      <c r="BI1711" s="46"/>
      <c r="BQ1711" s="46"/>
      <c r="BR1711" s="47"/>
      <c r="CQ1711" s="48"/>
    </row>
    <row r="1712" spans="8:95" s="44" customFormat="1">
      <c r="H1712" s="70"/>
      <c r="Q1712" s="46"/>
      <c r="BG1712" s="45"/>
      <c r="BI1712" s="46"/>
      <c r="BQ1712" s="46"/>
      <c r="BR1712" s="47"/>
      <c r="CQ1712" s="48"/>
    </row>
    <row r="1713" spans="8:95" s="44" customFormat="1">
      <c r="H1713" s="70"/>
      <c r="Q1713" s="46"/>
      <c r="BG1713" s="45"/>
      <c r="BI1713" s="46"/>
      <c r="BQ1713" s="46"/>
      <c r="BR1713" s="47"/>
      <c r="CQ1713" s="48"/>
    </row>
    <row r="1714" spans="8:95" s="44" customFormat="1">
      <c r="H1714" s="70"/>
      <c r="Q1714" s="46"/>
      <c r="BG1714" s="45"/>
      <c r="BI1714" s="46"/>
      <c r="BQ1714" s="46"/>
      <c r="BR1714" s="47"/>
      <c r="CQ1714" s="48"/>
    </row>
    <row r="1715" spans="8:95" s="44" customFormat="1">
      <c r="H1715" s="70"/>
      <c r="Q1715" s="46"/>
      <c r="BG1715" s="45"/>
      <c r="BI1715" s="46"/>
      <c r="BQ1715" s="46"/>
      <c r="BR1715" s="47"/>
      <c r="CQ1715" s="48"/>
    </row>
    <row r="1716" spans="8:95" s="44" customFormat="1">
      <c r="H1716" s="70"/>
      <c r="Q1716" s="46"/>
      <c r="BG1716" s="45"/>
      <c r="BI1716" s="46"/>
      <c r="BQ1716" s="46"/>
      <c r="BR1716" s="47"/>
      <c r="CQ1716" s="48"/>
    </row>
    <row r="1717" spans="8:95" s="44" customFormat="1">
      <c r="H1717" s="70"/>
      <c r="Q1717" s="46"/>
      <c r="BG1717" s="45"/>
      <c r="BI1717" s="46"/>
      <c r="BQ1717" s="46"/>
      <c r="BR1717" s="47"/>
      <c r="CQ1717" s="48"/>
    </row>
    <row r="1718" spans="8:95" s="44" customFormat="1">
      <c r="H1718" s="70"/>
      <c r="Q1718" s="46"/>
      <c r="BG1718" s="45"/>
      <c r="BI1718" s="46"/>
      <c r="BQ1718" s="46"/>
      <c r="BR1718" s="47"/>
      <c r="CQ1718" s="48"/>
    </row>
    <row r="1719" spans="8:95" s="44" customFormat="1">
      <c r="H1719" s="70"/>
      <c r="Q1719" s="46"/>
      <c r="BG1719" s="45"/>
      <c r="BI1719" s="46"/>
      <c r="BQ1719" s="46"/>
      <c r="BR1719" s="47"/>
      <c r="CQ1719" s="48"/>
    </row>
    <row r="1720" spans="8:95" s="44" customFormat="1">
      <c r="H1720" s="70"/>
      <c r="Q1720" s="46"/>
      <c r="BG1720" s="45"/>
      <c r="BI1720" s="46"/>
      <c r="BQ1720" s="46"/>
      <c r="BR1720" s="47"/>
      <c r="CQ1720" s="48"/>
    </row>
    <row r="1721" spans="8:95" s="44" customFormat="1">
      <c r="H1721" s="70"/>
      <c r="Q1721" s="46"/>
      <c r="BG1721" s="45"/>
      <c r="BI1721" s="46"/>
      <c r="BQ1721" s="46"/>
      <c r="BR1721" s="47"/>
      <c r="CQ1721" s="48"/>
    </row>
    <row r="1722" spans="8:95" s="44" customFormat="1">
      <c r="H1722" s="70"/>
      <c r="Q1722" s="46"/>
      <c r="BG1722" s="45"/>
      <c r="BI1722" s="46"/>
      <c r="BQ1722" s="46"/>
      <c r="BR1722" s="47"/>
      <c r="CQ1722" s="48"/>
    </row>
    <row r="1723" spans="8:95" s="44" customFormat="1">
      <c r="H1723" s="70"/>
      <c r="Q1723" s="46"/>
      <c r="BG1723" s="45"/>
      <c r="BI1723" s="46"/>
      <c r="BQ1723" s="46"/>
      <c r="BR1723" s="47"/>
      <c r="CQ1723" s="48"/>
    </row>
    <row r="1724" spans="8:95" s="44" customFormat="1">
      <c r="H1724" s="70"/>
      <c r="Q1724" s="46"/>
      <c r="BG1724" s="45"/>
      <c r="BI1724" s="46"/>
      <c r="BQ1724" s="46"/>
      <c r="BR1724" s="47"/>
      <c r="CQ1724" s="48"/>
    </row>
    <row r="1725" spans="8:95" s="44" customFormat="1">
      <c r="H1725" s="70"/>
      <c r="Q1725" s="46"/>
      <c r="BG1725" s="45"/>
      <c r="BI1725" s="46"/>
      <c r="BQ1725" s="46"/>
      <c r="BR1725" s="47"/>
      <c r="CQ1725" s="48"/>
    </row>
    <row r="1726" spans="8:95" s="44" customFormat="1">
      <c r="H1726" s="70"/>
      <c r="Q1726" s="46"/>
      <c r="BG1726" s="45"/>
      <c r="BI1726" s="46"/>
      <c r="BQ1726" s="46"/>
      <c r="BR1726" s="47"/>
      <c r="CQ1726" s="48"/>
    </row>
    <row r="1727" spans="8:95" s="44" customFormat="1">
      <c r="H1727" s="70"/>
      <c r="Q1727" s="46"/>
      <c r="BG1727" s="45"/>
      <c r="BI1727" s="46"/>
      <c r="BQ1727" s="46"/>
      <c r="BR1727" s="47"/>
      <c r="CQ1727" s="48"/>
    </row>
    <row r="1728" spans="8:95" s="44" customFormat="1">
      <c r="H1728" s="70"/>
      <c r="Q1728" s="46"/>
      <c r="BG1728" s="45"/>
      <c r="BI1728" s="46"/>
      <c r="BQ1728" s="46"/>
      <c r="BR1728" s="47"/>
      <c r="CQ1728" s="48"/>
    </row>
    <row r="1729" spans="8:95" s="44" customFormat="1">
      <c r="H1729" s="70"/>
      <c r="Q1729" s="46"/>
      <c r="BG1729" s="45"/>
      <c r="BI1729" s="46"/>
      <c r="BQ1729" s="46"/>
      <c r="BR1729" s="47"/>
      <c r="CQ1729" s="48"/>
    </row>
    <row r="1730" spans="8:95" s="44" customFormat="1">
      <c r="H1730" s="70"/>
      <c r="Q1730" s="46"/>
      <c r="BG1730" s="45"/>
      <c r="BI1730" s="46"/>
      <c r="BQ1730" s="46"/>
      <c r="BR1730" s="47"/>
      <c r="CQ1730" s="48"/>
    </row>
    <row r="1731" spans="8:95" s="44" customFormat="1">
      <c r="H1731" s="70"/>
      <c r="Q1731" s="46"/>
      <c r="BG1731" s="45"/>
      <c r="BI1731" s="46"/>
      <c r="BQ1731" s="46"/>
      <c r="BR1731" s="47"/>
      <c r="CQ1731" s="48"/>
    </row>
    <row r="1732" spans="8:95" s="44" customFormat="1">
      <c r="H1732" s="70"/>
      <c r="Q1732" s="46"/>
      <c r="BG1732" s="45"/>
      <c r="BI1732" s="46"/>
      <c r="BQ1732" s="46"/>
      <c r="BR1732" s="47"/>
      <c r="CQ1732" s="48"/>
    </row>
    <row r="1733" spans="8:95" s="44" customFormat="1">
      <c r="H1733" s="70"/>
      <c r="Q1733" s="46"/>
      <c r="BG1733" s="45"/>
      <c r="BI1733" s="46"/>
      <c r="BQ1733" s="46"/>
      <c r="BR1733" s="47"/>
      <c r="CQ1733" s="48"/>
    </row>
    <row r="1734" spans="8:95" s="44" customFormat="1">
      <c r="H1734" s="70"/>
      <c r="Q1734" s="46"/>
      <c r="BG1734" s="45"/>
      <c r="BI1734" s="46"/>
      <c r="BQ1734" s="46"/>
      <c r="BR1734" s="47"/>
      <c r="CQ1734" s="48"/>
    </row>
    <row r="1735" spans="8:95" s="44" customFormat="1">
      <c r="H1735" s="70"/>
      <c r="Q1735" s="46"/>
      <c r="BG1735" s="45"/>
      <c r="BI1735" s="46"/>
      <c r="BQ1735" s="46"/>
      <c r="BR1735" s="47"/>
      <c r="CQ1735" s="48"/>
    </row>
    <row r="1736" spans="8:95" s="44" customFormat="1">
      <c r="H1736" s="70"/>
      <c r="Q1736" s="46"/>
      <c r="BG1736" s="45"/>
      <c r="BI1736" s="46"/>
      <c r="BQ1736" s="46"/>
      <c r="BR1736" s="47"/>
      <c r="CQ1736" s="48"/>
    </row>
    <row r="1737" spans="8:95" s="44" customFormat="1">
      <c r="H1737" s="70"/>
      <c r="Q1737" s="46"/>
      <c r="BG1737" s="45"/>
      <c r="BI1737" s="46"/>
      <c r="BQ1737" s="46"/>
      <c r="BR1737" s="47"/>
      <c r="CQ1737" s="48"/>
    </row>
    <row r="1738" spans="8:95" s="44" customFormat="1">
      <c r="H1738" s="70"/>
      <c r="Q1738" s="46"/>
      <c r="BG1738" s="45"/>
      <c r="BI1738" s="46"/>
      <c r="BQ1738" s="46"/>
      <c r="BR1738" s="47"/>
      <c r="CQ1738" s="48"/>
    </row>
    <row r="1739" spans="8:95" s="44" customFormat="1">
      <c r="H1739" s="70"/>
      <c r="Q1739" s="46"/>
      <c r="BG1739" s="45"/>
      <c r="BI1739" s="46"/>
      <c r="BQ1739" s="46"/>
      <c r="BR1739" s="47"/>
      <c r="CQ1739" s="48"/>
    </row>
    <row r="1740" spans="8:95" s="44" customFormat="1">
      <c r="H1740" s="70"/>
      <c r="Q1740" s="46"/>
      <c r="BG1740" s="45"/>
      <c r="BI1740" s="46"/>
      <c r="BQ1740" s="46"/>
      <c r="BR1740" s="47"/>
      <c r="CQ1740" s="48"/>
    </row>
    <row r="1741" spans="8:95" s="44" customFormat="1">
      <c r="H1741" s="70"/>
      <c r="Q1741" s="46"/>
      <c r="BG1741" s="45"/>
      <c r="BI1741" s="46"/>
      <c r="BQ1741" s="46"/>
      <c r="BR1741" s="47"/>
      <c r="CQ1741" s="48"/>
    </row>
    <row r="1742" spans="8:95" s="44" customFormat="1">
      <c r="H1742" s="70"/>
      <c r="Q1742" s="46"/>
      <c r="BG1742" s="45"/>
      <c r="BI1742" s="46"/>
      <c r="BQ1742" s="46"/>
      <c r="BR1742" s="47"/>
      <c r="CQ1742" s="48"/>
    </row>
    <row r="1743" spans="8:95" s="44" customFormat="1">
      <c r="H1743" s="70"/>
      <c r="Q1743" s="46"/>
      <c r="BG1743" s="45"/>
      <c r="BI1743" s="46"/>
      <c r="BQ1743" s="46"/>
      <c r="BR1743" s="47"/>
      <c r="CQ1743" s="48"/>
    </row>
    <row r="1744" spans="8:95" s="44" customFormat="1">
      <c r="H1744" s="70"/>
      <c r="Q1744" s="46"/>
      <c r="BG1744" s="45"/>
      <c r="BI1744" s="46"/>
      <c r="BQ1744" s="46"/>
      <c r="BR1744" s="47"/>
      <c r="CQ1744" s="48"/>
    </row>
    <row r="1745" spans="8:95" s="44" customFormat="1">
      <c r="H1745" s="70"/>
      <c r="Q1745" s="46"/>
      <c r="BG1745" s="45"/>
      <c r="BI1745" s="46"/>
      <c r="BQ1745" s="46"/>
      <c r="BR1745" s="47"/>
      <c r="CQ1745" s="48"/>
    </row>
    <row r="1746" spans="8:95" s="44" customFormat="1">
      <c r="H1746" s="70"/>
      <c r="Q1746" s="46"/>
      <c r="BG1746" s="45"/>
      <c r="BI1746" s="46"/>
      <c r="BQ1746" s="46"/>
      <c r="BR1746" s="47"/>
      <c r="CQ1746" s="48"/>
    </row>
    <row r="1747" spans="8:95" s="44" customFormat="1">
      <c r="H1747" s="70"/>
      <c r="Q1747" s="46"/>
      <c r="BG1747" s="45"/>
      <c r="BI1747" s="46"/>
      <c r="BQ1747" s="46"/>
      <c r="BR1747" s="47"/>
      <c r="CQ1747" s="48"/>
    </row>
    <row r="1748" spans="8:95" s="44" customFormat="1">
      <c r="H1748" s="70"/>
      <c r="Q1748" s="46"/>
      <c r="BG1748" s="45"/>
      <c r="BI1748" s="46"/>
      <c r="BQ1748" s="46"/>
      <c r="BR1748" s="47"/>
      <c r="CQ1748" s="48"/>
    </row>
    <row r="1749" spans="8:95" s="44" customFormat="1">
      <c r="H1749" s="70"/>
      <c r="Q1749" s="46"/>
      <c r="BG1749" s="45"/>
      <c r="BI1749" s="46"/>
      <c r="BQ1749" s="46"/>
      <c r="BR1749" s="47"/>
      <c r="CQ1749" s="48"/>
    </row>
    <row r="1750" spans="8:95" s="44" customFormat="1">
      <c r="H1750" s="70"/>
      <c r="Q1750" s="46"/>
      <c r="BG1750" s="45"/>
      <c r="BI1750" s="46"/>
      <c r="BQ1750" s="46"/>
      <c r="BR1750" s="47"/>
      <c r="CQ1750" s="48"/>
    </row>
    <row r="1751" spans="8:95" s="44" customFormat="1">
      <c r="H1751" s="70"/>
      <c r="Q1751" s="46"/>
      <c r="BG1751" s="45"/>
      <c r="BI1751" s="46"/>
      <c r="BQ1751" s="46"/>
      <c r="BR1751" s="47"/>
      <c r="CQ1751" s="48"/>
    </row>
    <row r="1752" spans="8:95" s="44" customFormat="1">
      <c r="H1752" s="70"/>
      <c r="Q1752" s="46"/>
      <c r="BG1752" s="45"/>
      <c r="BI1752" s="46"/>
      <c r="BQ1752" s="46"/>
      <c r="BR1752" s="47"/>
      <c r="CQ1752" s="48"/>
    </row>
    <row r="1753" spans="8:95" s="44" customFormat="1">
      <c r="H1753" s="70"/>
      <c r="Q1753" s="46"/>
      <c r="BG1753" s="45"/>
      <c r="BI1753" s="46"/>
      <c r="BQ1753" s="46"/>
      <c r="BR1753" s="47"/>
      <c r="CQ1753" s="48"/>
    </row>
    <row r="1754" spans="8:95" s="44" customFormat="1">
      <c r="H1754" s="70"/>
      <c r="Q1754" s="46"/>
      <c r="BG1754" s="45"/>
      <c r="BI1754" s="46"/>
      <c r="BQ1754" s="46"/>
      <c r="BR1754" s="47"/>
      <c r="CQ1754" s="48"/>
    </row>
    <row r="1755" spans="8:95" s="44" customFormat="1">
      <c r="H1755" s="70"/>
      <c r="Q1755" s="46"/>
      <c r="BG1755" s="45"/>
      <c r="BI1755" s="46"/>
      <c r="BQ1755" s="46"/>
      <c r="BR1755" s="47"/>
      <c r="CQ1755" s="48"/>
    </row>
    <row r="1756" spans="8:95" s="44" customFormat="1">
      <c r="H1756" s="70"/>
      <c r="Q1756" s="46"/>
      <c r="BG1756" s="45"/>
      <c r="BI1756" s="46"/>
      <c r="BQ1756" s="46"/>
      <c r="BR1756" s="47"/>
      <c r="CQ1756" s="48"/>
    </row>
    <row r="1757" spans="8:95" s="44" customFormat="1">
      <c r="H1757" s="70"/>
      <c r="Q1757" s="46"/>
      <c r="BG1757" s="45"/>
      <c r="BI1757" s="46"/>
      <c r="BQ1757" s="46"/>
      <c r="BR1757" s="47"/>
      <c r="CQ1757" s="48"/>
    </row>
    <row r="1758" spans="8:95" s="44" customFormat="1">
      <c r="H1758" s="70"/>
      <c r="Q1758" s="46"/>
      <c r="BG1758" s="45"/>
      <c r="BI1758" s="46"/>
      <c r="BQ1758" s="46"/>
      <c r="BR1758" s="47"/>
      <c r="CQ1758" s="48"/>
    </row>
    <row r="1759" spans="8:95" s="44" customFormat="1">
      <c r="H1759" s="70"/>
      <c r="Q1759" s="46"/>
      <c r="BG1759" s="45"/>
      <c r="BI1759" s="46"/>
      <c r="BQ1759" s="46"/>
      <c r="BR1759" s="47"/>
      <c r="CQ1759" s="48"/>
    </row>
    <row r="1760" spans="8:95" s="44" customFormat="1">
      <c r="H1760" s="70"/>
      <c r="Q1760" s="46"/>
      <c r="BG1760" s="45"/>
      <c r="BI1760" s="46"/>
      <c r="BQ1760" s="46"/>
      <c r="BR1760" s="47"/>
      <c r="CQ1760" s="48"/>
    </row>
    <row r="1761" spans="8:95" s="44" customFormat="1">
      <c r="H1761" s="70"/>
      <c r="Q1761" s="46"/>
      <c r="BG1761" s="45"/>
      <c r="BI1761" s="46"/>
      <c r="BQ1761" s="46"/>
      <c r="BR1761" s="47"/>
      <c r="CQ1761" s="48"/>
    </row>
    <row r="1762" spans="8:95" s="44" customFormat="1">
      <c r="H1762" s="70"/>
      <c r="Q1762" s="46"/>
      <c r="BG1762" s="45"/>
      <c r="BI1762" s="46"/>
      <c r="BQ1762" s="46"/>
      <c r="BR1762" s="47"/>
      <c r="CQ1762" s="48"/>
    </row>
    <row r="1763" spans="8:95" s="44" customFormat="1">
      <c r="H1763" s="70"/>
      <c r="Q1763" s="46"/>
      <c r="BG1763" s="45"/>
      <c r="BI1763" s="46"/>
      <c r="BQ1763" s="46"/>
      <c r="BR1763" s="47"/>
      <c r="CQ1763" s="48"/>
    </row>
    <row r="1764" spans="8:95" s="44" customFormat="1">
      <c r="H1764" s="70"/>
      <c r="Q1764" s="46"/>
      <c r="BG1764" s="45"/>
      <c r="BI1764" s="46"/>
      <c r="BQ1764" s="46"/>
      <c r="BR1764" s="47"/>
      <c r="CQ1764" s="48"/>
    </row>
    <row r="1765" spans="8:95" s="44" customFormat="1">
      <c r="H1765" s="70"/>
      <c r="Q1765" s="46"/>
      <c r="BG1765" s="45"/>
      <c r="BI1765" s="46"/>
      <c r="BQ1765" s="46"/>
      <c r="BR1765" s="47"/>
      <c r="CQ1765" s="48"/>
    </row>
    <row r="1766" spans="8:95" s="44" customFormat="1">
      <c r="H1766" s="70"/>
      <c r="Q1766" s="46"/>
      <c r="BG1766" s="45"/>
      <c r="BI1766" s="46"/>
      <c r="BQ1766" s="46"/>
      <c r="BR1766" s="47"/>
      <c r="CQ1766" s="48"/>
    </row>
    <row r="1767" spans="8:95" s="44" customFormat="1">
      <c r="H1767" s="70"/>
      <c r="Q1767" s="46"/>
      <c r="BG1767" s="45"/>
      <c r="BI1767" s="46"/>
      <c r="BQ1767" s="46"/>
      <c r="BR1767" s="47"/>
      <c r="CQ1767" s="48"/>
    </row>
    <row r="1768" spans="8:95" s="44" customFormat="1">
      <c r="H1768" s="70"/>
      <c r="Q1768" s="46"/>
      <c r="BG1768" s="45"/>
      <c r="BI1768" s="46"/>
      <c r="BQ1768" s="46"/>
      <c r="BR1768" s="47"/>
      <c r="CQ1768" s="48"/>
    </row>
    <row r="1769" spans="8:95" s="44" customFormat="1">
      <c r="H1769" s="70"/>
      <c r="Q1769" s="46"/>
      <c r="BG1769" s="45"/>
      <c r="BI1769" s="46"/>
      <c r="BQ1769" s="46"/>
      <c r="BR1769" s="47"/>
      <c r="CQ1769" s="48"/>
    </row>
    <row r="1770" spans="8:95" s="44" customFormat="1">
      <c r="H1770" s="70"/>
      <c r="Q1770" s="46"/>
      <c r="BG1770" s="45"/>
      <c r="BI1770" s="46"/>
      <c r="BQ1770" s="46"/>
      <c r="BR1770" s="47"/>
      <c r="CQ1770" s="48"/>
    </row>
    <row r="1771" spans="8:95" s="44" customFormat="1">
      <c r="H1771" s="70"/>
      <c r="Q1771" s="46"/>
      <c r="BG1771" s="45"/>
      <c r="BI1771" s="46"/>
      <c r="BQ1771" s="46"/>
      <c r="BR1771" s="47"/>
      <c r="CQ1771" s="48"/>
    </row>
    <row r="1772" spans="8:95" s="44" customFormat="1">
      <c r="H1772" s="70"/>
      <c r="Q1772" s="46"/>
      <c r="BG1772" s="45"/>
      <c r="BI1772" s="46"/>
      <c r="BQ1772" s="46"/>
      <c r="BR1772" s="47"/>
      <c r="CQ1772" s="48"/>
    </row>
    <row r="1773" spans="8:95" s="44" customFormat="1">
      <c r="H1773" s="70"/>
      <c r="Q1773" s="46"/>
      <c r="BG1773" s="45"/>
      <c r="BI1773" s="46"/>
      <c r="BQ1773" s="46"/>
      <c r="BR1773" s="47"/>
      <c r="CQ1773" s="48"/>
    </row>
    <row r="1774" spans="8:95" s="44" customFormat="1">
      <c r="H1774" s="70"/>
      <c r="Q1774" s="46"/>
      <c r="BG1774" s="45"/>
      <c r="BI1774" s="46"/>
      <c r="BQ1774" s="46"/>
      <c r="BR1774" s="47"/>
      <c r="CQ1774" s="48"/>
    </row>
    <row r="1775" spans="8:95" s="44" customFormat="1">
      <c r="H1775" s="70"/>
      <c r="Q1775" s="46"/>
      <c r="BG1775" s="45"/>
      <c r="BI1775" s="46"/>
      <c r="BQ1775" s="46"/>
      <c r="BR1775" s="47"/>
      <c r="CQ1775" s="48"/>
    </row>
    <row r="1776" spans="8:95" s="44" customFormat="1">
      <c r="H1776" s="70"/>
      <c r="Q1776" s="46"/>
      <c r="BG1776" s="45"/>
      <c r="BI1776" s="46"/>
      <c r="BQ1776" s="46"/>
      <c r="BR1776" s="47"/>
      <c r="CQ1776" s="48"/>
    </row>
    <row r="1777" spans="8:95" s="44" customFormat="1">
      <c r="H1777" s="70"/>
      <c r="Q1777" s="46"/>
      <c r="BG1777" s="45"/>
      <c r="BI1777" s="46"/>
      <c r="BQ1777" s="46"/>
      <c r="BR1777" s="47"/>
      <c r="CQ1777" s="48"/>
    </row>
    <row r="1778" spans="8:95" s="44" customFormat="1">
      <c r="H1778" s="70"/>
      <c r="Q1778" s="46"/>
      <c r="BG1778" s="45"/>
      <c r="BI1778" s="46"/>
      <c r="BQ1778" s="46"/>
      <c r="BR1778" s="47"/>
      <c r="CQ1778" s="48"/>
    </row>
    <row r="1779" spans="8:95" s="44" customFormat="1">
      <c r="H1779" s="70"/>
      <c r="Q1779" s="46"/>
      <c r="BG1779" s="45"/>
      <c r="BI1779" s="46"/>
      <c r="BQ1779" s="46"/>
      <c r="BR1779" s="47"/>
      <c r="CQ1779" s="48"/>
    </row>
    <row r="1780" spans="8:95" s="44" customFormat="1">
      <c r="H1780" s="70"/>
      <c r="Q1780" s="46"/>
      <c r="BG1780" s="45"/>
      <c r="BI1780" s="46"/>
      <c r="BQ1780" s="46"/>
      <c r="BR1780" s="47"/>
      <c r="CQ1780" s="48"/>
    </row>
    <row r="1781" spans="8:95" s="44" customFormat="1">
      <c r="H1781" s="70"/>
      <c r="Q1781" s="46"/>
      <c r="BG1781" s="45"/>
      <c r="BI1781" s="46"/>
      <c r="BQ1781" s="46"/>
      <c r="BR1781" s="47"/>
      <c r="CQ1781" s="48"/>
    </row>
    <row r="1782" spans="8:95" s="44" customFormat="1">
      <c r="H1782" s="70"/>
      <c r="Q1782" s="46"/>
      <c r="BG1782" s="45"/>
      <c r="BI1782" s="46"/>
      <c r="BQ1782" s="46"/>
      <c r="BR1782" s="47"/>
      <c r="CQ1782" s="48"/>
    </row>
  </sheetData>
  <sheetProtection password="FBB1" sheet="1" objects="1" scenarios="1"/>
  <mergeCells count="150">
    <mergeCell ref="E51:E53"/>
    <mergeCell ref="G10:H11"/>
    <mergeCell ref="D10:D11"/>
    <mergeCell ref="C8:N8"/>
    <mergeCell ref="AN18:AT18"/>
    <mergeCell ref="AL19:AM19"/>
    <mergeCell ref="AO20:AT20"/>
    <mergeCell ref="D15:D17"/>
    <mergeCell ref="F56:R56"/>
    <mergeCell ref="D51:D53"/>
    <mergeCell ref="D46:F46"/>
    <mergeCell ref="G46:K46"/>
    <mergeCell ref="P46:Y46"/>
    <mergeCell ref="F51:R53"/>
    <mergeCell ref="E54:E55"/>
    <mergeCell ref="D54:D55"/>
    <mergeCell ref="F54:R55"/>
    <mergeCell ref="D50:E50"/>
    <mergeCell ref="F50:R50"/>
    <mergeCell ref="E15:F15"/>
    <mergeCell ref="E16:F16"/>
    <mergeCell ref="AV29:AZ29"/>
    <mergeCell ref="D37:Y37"/>
    <mergeCell ref="D39:Y39"/>
    <mergeCell ref="D40:Y42"/>
    <mergeCell ref="D43:Y43"/>
    <mergeCell ref="D44:Y44"/>
    <mergeCell ref="D45:Y45"/>
    <mergeCell ref="G26:M26"/>
    <mergeCell ref="D38:Y38"/>
    <mergeCell ref="E31:F31"/>
    <mergeCell ref="P18:Y35"/>
    <mergeCell ref="G31:M31"/>
    <mergeCell ref="D32:M35"/>
    <mergeCell ref="D18:D19"/>
    <mergeCell ref="AH6:AU6"/>
    <mergeCell ref="AJ7:AJ8"/>
    <mergeCell ref="AL7:AL8"/>
    <mergeCell ref="AK7:AK8"/>
    <mergeCell ref="AG8:AH8"/>
    <mergeCell ref="BP7:BP9"/>
    <mergeCell ref="V6:V9"/>
    <mergeCell ref="AV23:AZ23"/>
    <mergeCell ref="AV24:AZ24"/>
    <mergeCell ref="BR33:BT33"/>
    <mergeCell ref="D9:H9"/>
    <mergeCell ref="BF29:BI29"/>
    <mergeCell ref="BJ21:BJ22"/>
    <mergeCell ref="BB29:BE29"/>
    <mergeCell ref="BB21:BB22"/>
    <mergeCell ref="BB27:BC27"/>
    <mergeCell ref="AV17:AX18"/>
    <mergeCell ref="BK27:BM27"/>
    <mergeCell ref="BO7:BO9"/>
    <mergeCell ref="BG24:BI24"/>
    <mergeCell ref="BG26:BI26"/>
    <mergeCell ref="BG27:BI27"/>
    <mergeCell ref="BH21:BH23"/>
    <mergeCell ref="BI21:BI23"/>
    <mergeCell ref="D23:M23"/>
    <mergeCell ref="D24:M24"/>
    <mergeCell ref="G30:M30"/>
    <mergeCell ref="D29:M29"/>
    <mergeCell ref="G27:M27"/>
    <mergeCell ref="S8:T8"/>
    <mergeCell ref="BD7:BD9"/>
    <mergeCell ref="BE7:BE9"/>
    <mergeCell ref="BF7:BF9"/>
    <mergeCell ref="BR32:BT32"/>
    <mergeCell ref="CA7:CA9"/>
    <mergeCell ref="CB7:CB9"/>
    <mergeCell ref="CC7:CC9"/>
    <mergeCell ref="CD7:CD9"/>
    <mergeCell ref="CE7:CE9"/>
    <mergeCell ref="CF7:CF9"/>
    <mergeCell ref="CC32:CE32"/>
    <mergeCell ref="BS21:BT21"/>
    <mergeCell ref="BU7:BU9"/>
    <mergeCell ref="BS7:BS9"/>
    <mergeCell ref="BV7:BV9"/>
    <mergeCell ref="BR7:BR9"/>
    <mergeCell ref="BQ19:BU19"/>
    <mergeCell ref="BS20:BU20"/>
    <mergeCell ref="BT7:BT9"/>
    <mergeCell ref="BQ7:BQ9"/>
    <mergeCell ref="CQ7:CS7"/>
    <mergeCell ref="BR23:BT23"/>
    <mergeCell ref="BR24:BT24"/>
    <mergeCell ref="BR26:BT26"/>
    <mergeCell ref="BR27:BT27"/>
    <mergeCell ref="BR29:BT29"/>
    <mergeCell ref="BR30:BT30"/>
    <mergeCell ref="BR31:BT31"/>
    <mergeCell ref="CJ18:CK24"/>
    <mergeCell ref="CC30:CE30"/>
    <mergeCell ref="CC31:CE31"/>
    <mergeCell ref="CC24:CE24"/>
    <mergeCell ref="CC26:CE26"/>
    <mergeCell ref="CC27:CE27"/>
    <mergeCell ref="CC29:CE29"/>
    <mergeCell ref="CB19:CF19"/>
    <mergeCell ref="CD20:CF20"/>
    <mergeCell ref="CD21:CE21"/>
    <mergeCell ref="CC23:CE23"/>
    <mergeCell ref="CG7:CG9"/>
    <mergeCell ref="AW8:AW9"/>
    <mergeCell ref="W6:W9"/>
    <mergeCell ref="BA7:BA9"/>
    <mergeCell ref="CJ6:CO6"/>
    <mergeCell ref="BH7:BH9"/>
    <mergeCell ref="Q8:Q9"/>
    <mergeCell ref="R8:R9"/>
    <mergeCell ref="BG7:BG9"/>
    <mergeCell ref="BI7:BI9"/>
    <mergeCell ref="BZ7:BZ9"/>
    <mergeCell ref="BY7:BY9"/>
    <mergeCell ref="BJ7:BJ9"/>
    <mergeCell ref="BK7:BK9"/>
    <mergeCell ref="R6:S6"/>
    <mergeCell ref="Q6:Q7"/>
    <mergeCell ref="R7:S7"/>
    <mergeCell ref="BB7:BB9"/>
    <mergeCell ref="BC7:BC9"/>
    <mergeCell ref="BA6:BO6"/>
    <mergeCell ref="AY8:AZ8"/>
    <mergeCell ref="BL7:BL9"/>
    <mergeCell ref="BM7:BM9"/>
    <mergeCell ref="BN7:BN9"/>
    <mergeCell ref="AV6:AZ6"/>
    <mergeCell ref="AI20:AK20"/>
    <mergeCell ref="AI21:AK21"/>
    <mergeCell ref="AI22:AK22"/>
    <mergeCell ref="AI23:AK23"/>
    <mergeCell ref="AI24:AK24"/>
    <mergeCell ref="AI17:AK17"/>
    <mergeCell ref="AI18:AK18"/>
    <mergeCell ref="AI19:AK19"/>
    <mergeCell ref="AV8:AV9"/>
    <mergeCell ref="AI7:AI8"/>
    <mergeCell ref="D3:D7"/>
    <mergeCell ref="E4:L6"/>
    <mergeCell ref="E10:F10"/>
    <mergeCell ref="D14:H14"/>
    <mergeCell ref="J9:M11"/>
    <mergeCell ref="J12:M14"/>
    <mergeCell ref="J15:M21"/>
    <mergeCell ref="M3:M7"/>
    <mergeCell ref="P3:Y5"/>
    <mergeCell ref="X6:X9"/>
    <mergeCell ref="U6:U9"/>
  </mergeCells>
  <hyperlinks>
    <hyperlink ref="D46" r:id="rId1"/>
    <hyperlink ref="G46" r:id="rId2"/>
    <hyperlink ref="E4:L6" r:id="rId3" display="SailSkills.co.uk"/>
  </hyperlinks>
  <pageMargins left="0.7" right="0.7" top="0.75" bottom="0.75" header="0.3" footer="0.3"/>
  <pageSetup paperSize="9" orientation="portrait" horizontalDpi="4294967293"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Rule of Twelfths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dc:creator>
  <cp:lastModifiedBy>Phil</cp:lastModifiedBy>
  <dcterms:created xsi:type="dcterms:W3CDTF">2010-10-13T17:25:47Z</dcterms:created>
  <dcterms:modified xsi:type="dcterms:W3CDTF">2010-10-18T17:04:41Z</dcterms:modified>
</cp:coreProperties>
</file>